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arawa\OneDrive\デスクトップ\七尾市陸上競技協会HP\applications\"/>
    </mc:Choice>
  </mc:AlternateContent>
  <xr:revisionPtr revIDLastSave="0" documentId="13_ncr:1_{0D387EF0-0DDC-4449-BE9E-E809307265A6}" xr6:coauthVersionLast="47" xr6:coauthVersionMax="47" xr10:uidLastSave="{00000000-0000-0000-0000-000000000000}"/>
  <bookViews>
    <workbookView xWindow="-108" yWindow="-108" windowWidth="23256" windowHeight="12576" tabRatio="834" xr2:uid="{00000000-000D-0000-FFFF-FFFF00000000}"/>
  </bookViews>
  <sheets>
    <sheet name="はじめに出場選手の入力" sheetId="1" r:id="rId1"/>
    <sheet name="男子" sheetId="2" r:id="rId2"/>
    <sheet name="女子" sheetId="3" r:id="rId3"/>
    <sheet name="男女リレー" sheetId="4" r:id="rId4"/>
    <sheet name="申込書" sheetId="5" r:id="rId5"/>
    <sheet name="コンバインド" sheetId="6" r:id="rId6"/>
    <sheet name="健康チェック個人用" sheetId="7" r:id="rId7"/>
    <sheet name="健康チェック団体用" sheetId="8" r:id="rId8"/>
    <sheet name="健康チェック家族用" sheetId="9" r:id="rId9"/>
  </sheets>
  <definedNames>
    <definedName name="_xlnm._FilterDatabase" localSheetId="0" hidden="1">はじめに出場選手の入力!$A$3:$O$44</definedName>
    <definedName name="_xlnm.Print_Area" localSheetId="5">コンバインド!$A$1:$L$70</definedName>
    <definedName name="_xlnm.Print_Area" localSheetId="0">はじめに出場選手の入力!$A$1:$T$46</definedName>
    <definedName name="_xlnm.Print_Area" localSheetId="8">健康チェック家族用!$A$1:$H$35</definedName>
    <definedName name="_xlnm.Print_Area" localSheetId="2">女子!$A$1:$W$67</definedName>
    <definedName name="_xlnm.Print_Area" localSheetId="4">申込書!$A$1:$M$159</definedName>
    <definedName name="_xlnm.Print_Area" localSheetId="1">男子!$A$1:$X$67</definedName>
    <definedName name="_xlnm.Print_Area" localSheetId="3">男女リレー!$A$5:$X$47</definedName>
    <definedName name="Z_960CDFFA_2720_416F_86BE_61EFB67F3268_.wvu.PrintArea" localSheetId="2" hidden="1">女子!$A$1:$W$67</definedName>
    <definedName name="Z_960CDFFA_2720_416F_86BE_61EFB67F3268_.wvu.PrintArea" localSheetId="4" hidden="1">申込書!$A$1:$M$72</definedName>
    <definedName name="Z_960CDFFA_2720_416F_86BE_61EFB67F3268_.wvu.PrintArea" localSheetId="1" hidden="1">男子!$A$1:$X$67</definedName>
    <definedName name="Z_960CDFFA_2720_416F_86BE_61EFB67F3268_.wvu.PrintArea" localSheetId="3" hidden="1">男女リレー!$A$5:$X$47</definedName>
    <definedName name="その他の学校">はじめに出場選手の入力!$F$5</definedName>
  </definedNames>
  <calcPr calcId="191029"/>
  <customWorkbookViews>
    <customWorkbookView name="RO - 個人用ビュー" guid="{960CDFFA-2720-416F-86BE-61EFB67F3268}" mergeInterval="0" personalView="1" maximized="1" xWindow="1" yWindow="1" windowWidth="1362" windowHeight="53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1" i="4" l="1"/>
  <c r="AI12"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40" i="4"/>
  <c r="AE23" i="4"/>
  <c r="AE24" i="4"/>
  <c r="AE25" i="4"/>
  <c r="AE26" i="4"/>
  <c r="AE27" i="4"/>
  <c r="AE28" i="4"/>
  <c r="AE29" i="4"/>
  <c r="AE30" i="4"/>
  <c r="AE31" i="4"/>
  <c r="AE32" i="4"/>
  <c r="AE33" i="4"/>
  <c r="AE34" i="4"/>
  <c r="AE35" i="4"/>
  <c r="AE36" i="4"/>
  <c r="AI8" i="4"/>
  <c r="AI9" i="4"/>
  <c r="AI10" i="4"/>
  <c r="AI13" i="4"/>
  <c r="AI14" i="4"/>
  <c r="AI15" i="4"/>
  <c r="AI16" i="4"/>
  <c r="AI17" i="4"/>
  <c r="AI18" i="4"/>
  <c r="AI19" i="4"/>
  <c r="AI20" i="4"/>
  <c r="AI21" i="4"/>
  <c r="AI22" i="4"/>
  <c r="AI23" i="4"/>
  <c r="AI24" i="4"/>
  <c r="AI25" i="4"/>
  <c r="AI26" i="4"/>
  <c r="AI27" i="4"/>
  <c r="AI28" i="4"/>
  <c r="AI29" i="4"/>
  <c r="AI30" i="4"/>
  <c r="AI31" i="4"/>
  <c r="AI32" i="4"/>
  <c r="AI33" i="4"/>
  <c r="AI34" i="4"/>
  <c r="AI35" i="4"/>
  <c r="AI36" i="4"/>
  <c r="AE8" i="4"/>
  <c r="AE9" i="4"/>
  <c r="AE10" i="4"/>
  <c r="AE11" i="4"/>
  <c r="AE12" i="4"/>
  <c r="AE13" i="4"/>
  <c r="AE14" i="4"/>
  <c r="AE15" i="4"/>
  <c r="AE16" i="4"/>
  <c r="AE17" i="4"/>
  <c r="AE18" i="4"/>
  <c r="AE19" i="4"/>
  <c r="AE20" i="4"/>
  <c r="AE21" i="4"/>
  <c r="AE22" i="4"/>
  <c r="AI7" i="4"/>
  <c r="AE7" i="4"/>
  <c r="A35" i="8"/>
  <c r="A21" i="8"/>
  <c r="H5" i="9"/>
  <c r="F5" i="7"/>
  <c r="F5" i="9" s="1"/>
  <c r="D9" i="9" s="1"/>
  <c r="B2" i="8"/>
  <c r="C5" i="9" s="1"/>
  <c r="C5" i="7"/>
  <c r="E120" i="5"/>
  <c r="E119" i="5"/>
  <c r="E114" i="5"/>
  <c r="E113"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M40" i="5"/>
  <c r="D40" i="5"/>
  <c r="L39" i="5"/>
  <c r="H39" i="5"/>
  <c r="D39"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C69" i="4"/>
  <c r="H99" i="5" s="1"/>
  <c r="C68" i="4"/>
  <c r="H98" i="5" s="1"/>
  <c r="C67" i="4"/>
  <c r="H97" i="5" s="1"/>
  <c r="C66" i="4"/>
  <c r="H96" i="5" s="1"/>
  <c r="C65" i="4"/>
  <c r="H95" i="5" s="1"/>
  <c r="C64" i="4"/>
  <c r="H94" i="5" s="1"/>
  <c r="C63" i="4"/>
  <c r="H93" i="5" s="1"/>
  <c r="C62" i="4"/>
  <c r="H92" i="5" s="1"/>
  <c r="C58" i="4"/>
  <c r="C57" i="4"/>
  <c r="C56" i="4"/>
  <c r="C55" i="4"/>
  <c r="C54" i="4"/>
  <c r="C53" i="4"/>
  <c r="C52" i="4"/>
  <c r="C51" i="4"/>
  <c r="C36" i="4"/>
  <c r="C35" i="4"/>
  <c r="C34" i="4"/>
  <c r="C33" i="4"/>
  <c r="C32" i="4"/>
  <c r="C31" i="4"/>
  <c r="C30" i="4"/>
  <c r="C29" i="4"/>
  <c r="C25" i="4"/>
  <c r="C24" i="4"/>
  <c r="C23" i="4"/>
  <c r="C22" i="4"/>
  <c r="C21" i="4"/>
  <c r="C20" i="4"/>
  <c r="C19" i="4"/>
  <c r="C18" i="4"/>
  <c r="C7" i="4"/>
  <c r="C8" i="4"/>
  <c r="C9" i="4"/>
  <c r="C10" i="4"/>
  <c r="C11" i="4"/>
  <c r="C12" i="4"/>
  <c r="C13" i="4"/>
  <c r="C14" i="4"/>
  <c r="AB7" i="4"/>
  <c r="I157" i="5" s="1"/>
  <c r="Q67" i="3"/>
  <c r="Q66" i="3"/>
  <c r="Q65" i="3"/>
  <c r="Q64" i="3"/>
  <c r="Q63" i="3"/>
  <c r="Q62" i="3"/>
  <c r="Q61" i="3"/>
  <c r="Q60" i="3"/>
  <c r="Q59" i="3"/>
  <c r="Q58" i="3"/>
  <c r="Q57" i="3"/>
  <c r="Q56" i="3"/>
  <c r="Q55" i="3"/>
  <c r="Q54" i="3"/>
  <c r="Q53" i="3"/>
  <c r="Q52" i="3"/>
  <c r="Q51" i="3"/>
  <c r="Q50" i="3"/>
  <c r="Q49" i="3"/>
  <c r="Q48" i="3"/>
  <c r="Q47" i="3"/>
  <c r="Q46" i="3"/>
  <c r="Q45" i="3"/>
  <c r="V34" i="3"/>
  <c r="V33" i="3"/>
  <c r="V32" i="3"/>
  <c r="V31" i="3"/>
  <c r="V30" i="3"/>
  <c r="V29" i="3"/>
  <c r="V28" i="3"/>
  <c r="V27" i="3"/>
  <c r="V26" i="3"/>
  <c r="V25" i="3"/>
  <c r="V24" i="3"/>
  <c r="V23" i="3"/>
  <c r="V22" i="3"/>
  <c r="V21" i="3"/>
  <c r="V20" i="3"/>
  <c r="V19" i="3"/>
  <c r="V18" i="3"/>
  <c r="V17" i="3"/>
  <c r="V16" i="3"/>
  <c r="V15" i="3"/>
  <c r="Q67" i="2"/>
  <c r="Q66" i="2"/>
  <c r="Q65" i="2"/>
  <c r="Q64" i="2"/>
  <c r="Q63" i="2"/>
  <c r="Q62" i="2"/>
  <c r="Q61" i="2"/>
  <c r="Q60" i="2"/>
  <c r="Q59" i="2"/>
  <c r="Q58" i="2"/>
  <c r="Q57" i="2"/>
  <c r="Q56" i="2"/>
  <c r="Q55" i="2"/>
  <c r="V29" i="2"/>
  <c r="B141" i="5"/>
  <c r="V34" i="2"/>
  <c r="V33" i="2"/>
  <c r="V32" i="2"/>
  <c r="V31" i="2"/>
  <c r="V30" i="2"/>
  <c r="V28" i="2"/>
  <c r="V27" i="2"/>
  <c r="V26" i="2"/>
  <c r="U6" i="3"/>
  <c r="V6" i="3" s="1"/>
  <c r="U7" i="3"/>
  <c r="U8" i="3"/>
  <c r="V8" i="3" s="1"/>
  <c r="U9" i="3"/>
  <c r="V9" i="3" s="1"/>
  <c r="U10" i="3"/>
  <c r="V10" i="3" s="1"/>
  <c r="U11" i="3"/>
  <c r="V11" i="3" s="1"/>
  <c r="U12" i="3"/>
  <c r="V12" i="3" s="1"/>
  <c r="U13" i="3"/>
  <c r="V13" i="3" s="1"/>
  <c r="U14" i="3"/>
  <c r="V14" i="3" s="1"/>
  <c r="U15" i="3"/>
  <c r="U16" i="3"/>
  <c r="U17" i="3"/>
  <c r="U18" i="3"/>
  <c r="U19" i="3"/>
  <c r="U20" i="3"/>
  <c r="U21" i="3"/>
  <c r="U22" i="3"/>
  <c r="U23" i="3"/>
  <c r="U24" i="3"/>
  <c r="U25" i="3"/>
  <c r="U26" i="3"/>
  <c r="U27" i="3"/>
  <c r="U28" i="3"/>
  <c r="U29" i="3"/>
  <c r="U30" i="3"/>
  <c r="U31" i="3"/>
  <c r="U32" i="3"/>
  <c r="U33" i="3"/>
  <c r="U34" i="3"/>
  <c r="G7" i="1"/>
  <c r="M11" i="1" s="1"/>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4"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F2" i="8"/>
  <c r="AH8" i="4"/>
  <c r="AJ8" i="4"/>
  <c r="AH9" i="4"/>
  <c r="AJ9" i="4"/>
  <c r="AH10" i="4"/>
  <c r="AJ10" i="4"/>
  <c r="AH11" i="4"/>
  <c r="AJ11" i="4"/>
  <c r="AH12" i="4"/>
  <c r="AJ12" i="4"/>
  <c r="AH13" i="4"/>
  <c r="AJ13" i="4"/>
  <c r="AH14" i="4"/>
  <c r="AJ14" i="4"/>
  <c r="AH15" i="4"/>
  <c r="AJ15" i="4"/>
  <c r="AH16" i="4"/>
  <c r="AJ16" i="4"/>
  <c r="AH17" i="4"/>
  <c r="AJ17" i="4"/>
  <c r="AH18" i="4"/>
  <c r="AJ18" i="4"/>
  <c r="AH19" i="4"/>
  <c r="AJ19" i="4"/>
  <c r="AH20" i="4"/>
  <c r="AJ20" i="4"/>
  <c r="AH21" i="4"/>
  <c r="AJ21" i="4"/>
  <c r="AH22" i="4"/>
  <c r="AJ22" i="4"/>
  <c r="AH23" i="4"/>
  <c r="AJ23" i="4"/>
  <c r="AH24" i="4"/>
  <c r="AJ24" i="4"/>
  <c r="AH25" i="4"/>
  <c r="AJ25" i="4"/>
  <c r="AH26" i="4"/>
  <c r="AJ26" i="4"/>
  <c r="AH27" i="4"/>
  <c r="AJ27" i="4"/>
  <c r="AH28" i="4"/>
  <c r="AJ28" i="4"/>
  <c r="AH29" i="4"/>
  <c r="AJ29" i="4"/>
  <c r="AH30" i="4"/>
  <c r="AJ30" i="4"/>
  <c r="AH31" i="4"/>
  <c r="AJ31" i="4"/>
  <c r="AH32" i="4"/>
  <c r="AJ32" i="4"/>
  <c r="AH33" i="4"/>
  <c r="AJ33" i="4"/>
  <c r="AH34" i="4"/>
  <c r="AJ34" i="4"/>
  <c r="AH35" i="4"/>
  <c r="AJ35" i="4"/>
  <c r="AH36" i="4"/>
  <c r="AJ36" i="4"/>
  <c r="AJ7" i="4"/>
  <c r="AH7" i="4"/>
  <c r="L5" i="6"/>
  <c r="L4" i="5" s="1"/>
  <c r="M4" i="5" s="1"/>
  <c r="L6" i="6"/>
  <c r="L5" i="5" s="1"/>
  <c r="M5" i="5" s="1"/>
  <c r="L7" i="6"/>
  <c r="L8" i="6"/>
  <c r="L9" i="6"/>
  <c r="L10" i="6"/>
  <c r="L11" i="6"/>
  <c r="L12" i="6"/>
  <c r="L13" i="6"/>
  <c r="L12" i="5" s="1"/>
  <c r="M12" i="5" s="1"/>
  <c r="L14" i="6"/>
  <c r="L15" i="6"/>
  <c r="L14" i="5" s="1"/>
  <c r="M14" i="5" s="1"/>
  <c r="L16" i="6"/>
  <c r="L17" i="6"/>
  <c r="L18" i="6"/>
  <c r="L19" i="6"/>
  <c r="L20" i="6"/>
  <c r="L21" i="6"/>
  <c r="L20" i="5" s="1"/>
  <c r="M20" i="5" s="1"/>
  <c r="L22" i="6"/>
  <c r="L21" i="5" s="1"/>
  <c r="M21" i="5" s="1"/>
  <c r="L23" i="6"/>
  <c r="L24" i="6"/>
  <c r="L25" i="6"/>
  <c r="L26" i="6"/>
  <c r="L27" i="6"/>
  <c r="L26" i="5" s="1"/>
  <c r="M26" i="5" s="1"/>
  <c r="L28" i="6"/>
  <c r="L29" i="6"/>
  <c r="L28" i="5" s="1"/>
  <c r="M28" i="5" s="1"/>
  <c r="L30" i="6"/>
  <c r="L31" i="6"/>
  <c r="L30" i="5" s="1"/>
  <c r="M30" i="5" s="1"/>
  <c r="L32" i="6"/>
  <c r="L33" i="6"/>
  <c r="L34" i="6"/>
  <c r="L8" i="5"/>
  <c r="M8" i="5" s="1"/>
  <c r="L11" i="5"/>
  <c r="M11" i="5" s="1"/>
  <c r="L16" i="5"/>
  <c r="M16" i="5" s="1"/>
  <c r="L19" i="5"/>
  <c r="M19" i="5" s="1"/>
  <c r="L24" i="5"/>
  <c r="M24" i="5" s="1"/>
  <c r="L27" i="5"/>
  <c r="M27" i="5" s="1"/>
  <c r="L32" i="5"/>
  <c r="M32" i="5" s="1"/>
  <c r="E121" i="5"/>
  <c r="E115" i="5"/>
  <c r="H70" i="6"/>
  <c r="I70" i="6"/>
  <c r="S38" i="6" s="1"/>
  <c r="M158" i="5" s="1"/>
  <c r="J70" i="6"/>
  <c r="G70" i="6"/>
  <c r="R38" i="6" s="1"/>
  <c r="L158" i="5" s="1"/>
  <c r="H35" i="6"/>
  <c r="I35" i="6"/>
  <c r="S35" i="6" s="1"/>
  <c r="M157" i="5" s="1"/>
  <c r="J35" i="6"/>
  <c r="G35" i="6"/>
  <c r="R35" i="6" s="1"/>
  <c r="L157" i="5" s="1"/>
  <c r="L6" i="5"/>
  <c r="M6" i="5" s="1"/>
  <c r="L7" i="5"/>
  <c r="M7" i="5" s="1"/>
  <c r="L10" i="5"/>
  <c r="M10" i="5" s="1"/>
  <c r="L13" i="5"/>
  <c r="M13" i="5" s="1"/>
  <c r="L18" i="5"/>
  <c r="M18" i="5" s="1"/>
  <c r="L29" i="5"/>
  <c r="M29" i="5" s="1"/>
  <c r="L9" i="5"/>
  <c r="M9" i="5" s="1"/>
  <c r="L15" i="5"/>
  <c r="M15" i="5" s="1"/>
  <c r="L17" i="5"/>
  <c r="M17" i="5" s="1"/>
  <c r="L22" i="5"/>
  <c r="M22" i="5" s="1"/>
  <c r="L23" i="5"/>
  <c r="M23" i="5" s="1"/>
  <c r="L25" i="5"/>
  <c r="M25" i="5" s="1"/>
  <c r="L31" i="5"/>
  <c r="M31" i="5" s="1"/>
  <c r="L33" i="5"/>
  <c r="M3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L64" i="5"/>
  <c r="M64" i="5" s="1"/>
  <c r="L65" i="5"/>
  <c r="M65" i="5" s="1"/>
  <c r="L66" i="5"/>
  <c r="M66" i="5" s="1"/>
  <c r="L67" i="5"/>
  <c r="M67" i="5" s="1"/>
  <c r="L68" i="5"/>
  <c r="M68" i="5" s="1"/>
  <c r="L40" i="6"/>
  <c r="L41" i="6"/>
  <c r="L40" i="5" s="1"/>
  <c r="L42" i="6"/>
  <c r="L41" i="5" s="1"/>
  <c r="M41" i="5" s="1"/>
  <c r="L43" i="6"/>
  <c r="L42" i="5" s="1"/>
  <c r="M42" i="5" s="1"/>
  <c r="L44" i="6"/>
  <c r="L43" i="5" s="1"/>
  <c r="M43" i="5" s="1"/>
  <c r="L45" i="6"/>
  <c r="L46" i="6"/>
  <c r="L47" i="6"/>
  <c r="L48" i="6"/>
  <c r="L49" i="6"/>
  <c r="L50" i="6"/>
  <c r="L51" i="6"/>
  <c r="L52" i="6"/>
  <c r="L53" i="6"/>
  <c r="L54" i="6"/>
  <c r="L55" i="6"/>
  <c r="L56" i="6"/>
  <c r="L57" i="6"/>
  <c r="L58" i="6"/>
  <c r="L59" i="6"/>
  <c r="L60" i="6"/>
  <c r="L61" i="6"/>
  <c r="L62" i="6"/>
  <c r="L63" i="6"/>
  <c r="L64" i="6"/>
  <c r="L65" i="6"/>
  <c r="L66" i="6"/>
  <c r="L67" i="6"/>
  <c r="L68" i="6"/>
  <c r="L69" i="6"/>
  <c r="C47" i="4"/>
  <c r="B99" i="5" s="1"/>
  <c r="C46" i="4"/>
  <c r="B98" i="5" s="1"/>
  <c r="C45" i="4"/>
  <c r="B97" i="5" s="1"/>
  <c r="C44" i="4"/>
  <c r="B96" i="5" s="1"/>
  <c r="C43" i="4"/>
  <c r="B95" i="5" s="1"/>
  <c r="C42" i="4"/>
  <c r="B94" i="5" s="1"/>
  <c r="C41" i="4"/>
  <c r="B93" i="5" s="1"/>
  <c r="C40" i="4"/>
  <c r="B92" i="5" s="1"/>
  <c r="AD41" i="4"/>
  <c r="AF41" i="4"/>
  <c r="AD42" i="4"/>
  <c r="AF42" i="4"/>
  <c r="AD43" i="4"/>
  <c r="AF43" i="4"/>
  <c r="AD44" i="4"/>
  <c r="AF44" i="4"/>
  <c r="AD45" i="4"/>
  <c r="AF45" i="4"/>
  <c r="AD46" i="4"/>
  <c r="AF46" i="4"/>
  <c r="AD47" i="4"/>
  <c r="AF47" i="4"/>
  <c r="AD48" i="4"/>
  <c r="AF48" i="4"/>
  <c r="AD49" i="4"/>
  <c r="AF49" i="4"/>
  <c r="AD50" i="4"/>
  <c r="AF50" i="4"/>
  <c r="AD51" i="4"/>
  <c r="AF51" i="4"/>
  <c r="AD52" i="4"/>
  <c r="AF52" i="4"/>
  <c r="AD53" i="4"/>
  <c r="AF53" i="4"/>
  <c r="AD54" i="4"/>
  <c r="AF54" i="4"/>
  <c r="AD55" i="4"/>
  <c r="AF55" i="4"/>
  <c r="AD56" i="4"/>
  <c r="AF56" i="4"/>
  <c r="AD57" i="4"/>
  <c r="AF57" i="4"/>
  <c r="AD58" i="4"/>
  <c r="AF58" i="4"/>
  <c r="AD59" i="4"/>
  <c r="AF59" i="4"/>
  <c r="AD60" i="4"/>
  <c r="AF60" i="4"/>
  <c r="AD61" i="4"/>
  <c r="AF61" i="4"/>
  <c r="AD62" i="4"/>
  <c r="AF62" i="4"/>
  <c r="AD63" i="4"/>
  <c r="AF63" i="4"/>
  <c r="AD64" i="4"/>
  <c r="AF64" i="4"/>
  <c r="AD65" i="4"/>
  <c r="AF65" i="4"/>
  <c r="AD66" i="4"/>
  <c r="AF66" i="4"/>
  <c r="AD67" i="4"/>
  <c r="AF67" i="4"/>
  <c r="AD68" i="4"/>
  <c r="AF68" i="4"/>
  <c r="AD69" i="4"/>
  <c r="AF69" i="4"/>
  <c r="AF40" i="4"/>
  <c r="AD40" i="4"/>
  <c r="AD8" i="4"/>
  <c r="AF8" i="4"/>
  <c r="AD9" i="4"/>
  <c r="AF9" i="4"/>
  <c r="AD10" i="4"/>
  <c r="AF10" i="4"/>
  <c r="AD11" i="4"/>
  <c r="AF11" i="4"/>
  <c r="AD12" i="4"/>
  <c r="AF12" i="4"/>
  <c r="AD13" i="4"/>
  <c r="AF13" i="4"/>
  <c r="AD14" i="4"/>
  <c r="AF14" i="4"/>
  <c r="AD15" i="4"/>
  <c r="AF15" i="4"/>
  <c r="AD16" i="4"/>
  <c r="AF16" i="4"/>
  <c r="AD17" i="4"/>
  <c r="AF17" i="4"/>
  <c r="AD18" i="4"/>
  <c r="AF18" i="4"/>
  <c r="AD19" i="4"/>
  <c r="AF19" i="4"/>
  <c r="AD20" i="4"/>
  <c r="AF20" i="4"/>
  <c r="AD21" i="4"/>
  <c r="AF21" i="4"/>
  <c r="AD22" i="4"/>
  <c r="AF22" i="4"/>
  <c r="AD23" i="4"/>
  <c r="AF23" i="4"/>
  <c r="AD24" i="4"/>
  <c r="AF24" i="4"/>
  <c r="AD25" i="4"/>
  <c r="AF25" i="4"/>
  <c r="AD26" i="4"/>
  <c r="AF26" i="4"/>
  <c r="AD27" i="4"/>
  <c r="AF27" i="4"/>
  <c r="AD28" i="4"/>
  <c r="AF28" i="4"/>
  <c r="AD29" i="4"/>
  <c r="AF29" i="4"/>
  <c r="AD30" i="4"/>
  <c r="AF30" i="4"/>
  <c r="AD31" i="4"/>
  <c r="AF31" i="4"/>
  <c r="AD32" i="4"/>
  <c r="AF32" i="4"/>
  <c r="AD33" i="4"/>
  <c r="AF33" i="4"/>
  <c r="AD34" i="4"/>
  <c r="AF34" i="4"/>
  <c r="AD35" i="4"/>
  <c r="AF35" i="4"/>
  <c r="AD36" i="4"/>
  <c r="AF36" i="4"/>
  <c r="AF7" i="4"/>
  <c r="AD7" i="4"/>
  <c r="AA2" i="8"/>
  <c r="E107" i="5"/>
  <c r="L2" i="8" s="1"/>
  <c r="K7" i="1"/>
  <c r="D18" i="7" l="1"/>
  <c r="V7" i="3"/>
  <c r="H74" i="5"/>
  <c r="I74" i="5"/>
  <c r="M39" i="5"/>
  <c r="M69" i="5" s="1"/>
  <c r="M34" i="5"/>
  <c r="L34" i="5"/>
  <c r="I84" i="5"/>
  <c r="I75" i="5"/>
  <c r="C75" i="5"/>
  <c r="C84" i="5"/>
  <c r="I83" i="5"/>
  <c r="C74" i="5"/>
  <c r="C83" i="5"/>
  <c r="P40" i="3"/>
  <c r="Q40" i="3" s="1"/>
  <c r="P41" i="3"/>
  <c r="Q41" i="3" s="1"/>
  <c r="P42" i="3"/>
  <c r="Q42" i="3" s="1"/>
  <c r="P43" i="3"/>
  <c r="Q43" i="3" s="1"/>
  <c r="P44" i="3"/>
  <c r="Q44" i="3" s="1"/>
  <c r="P45" i="3"/>
  <c r="P46" i="3"/>
  <c r="P47" i="3"/>
  <c r="P48" i="3"/>
  <c r="P49" i="3"/>
  <c r="P50" i="3"/>
  <c r="P51" i="3"/>
  <c r="P52" i="3"/>
  <c r="P53" i="3"/>
  <c r="P54" i="3"/>
  <c r="P55" i="3"/>
  <c r="P56" i="3"/>
  <c r="P57" i="3"/>
  <c r="P58" i="3"/>
  <c r="P59" i="3"/>
  <c r="P60" i="3"/>
  <c r="P61" i="3"/>
  <c r="P62" i="3"/>
  <c r="P63" i="3"/>
  <c r="P64" i="3"/>
  <c r="P65" i="3"/>
  <c r="P66" i="3"/>
  <c r="P67" i="3"/>
  <c r="P39" i="3"/>
  <c r="Q39" i="3" s="1"/>
  <c r="P38" i="3"/>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P56" i="2"/>
  <c r="P57" i="2"/>
  <c r="P58" i="2"/>
  <c r="P59" i="2"/>
  <c r="P60" i="2"/>
  <c r="P61" i="2"/>
  <c r="P62" i="2"/>
  <c r="P63" i="2"/>
  <c r="P64" i="2"/>
  <c r="P65" i="2"/>
  <c r="P66" i="2"/>
  <c r="P67" i="2"/>
  <c r="P39" i="2"/>
  <c r="Q39" i="2" s="1"/>
  <c r="P38" i="2"/>
  <c r="Q38" i="2" s="1"/>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C18" i="8"/>
  <c r="AF4" i="8"/>
  <c r="AE4" i="8"/>
  <c r="AD4" i="8"/>
  <c r="AC4" i="8"/>
  <c r="AB4" i="8"/>
  <c r="AA4" i="8"/>
  <c r="Z4" i="8"/>
  <c r="Y4" i="8"/>
  <c r="X4" i="8"/>
  <c r="W4" i="8"/>
  <c r="V4" i="8"/>
  <c r="U4" i="8"/>
  <c r="T4" i="8"/>
  <c r="S4" i="8"/>
  <c r="R4" i="8"/>
  <c r="Q4" i="8"/>
  <c r="P4" i="8"/>
  <c r="O4" i="8"/>
  <c r="N4" i="8"/>
  <c r="M4" i="8"/>
  <c r="L4" i="8"/>
  <c r="K4" i="8"/>
  <c r="J4" i="8"/>
  <c r="I4" i="8"/>
  <c r="H4" i="8"/>
  <c r="G4" i="8"/>
  <c r="F4" i="8"/>
  <c r="E4" i="8"/>
  <c r="C4" i="8"/>
  <c r="D4" i="8"/>
  <c r="J41" i="5" l="1"/>
  <c r="K41" i="5" s="1"/>
  <c r="Q38" i="3"/>
  <c r="X50" i="3"/>
  <c r="X50" i="2"/>
  <c r="K106" i="5"/>
  <c r="H149" i="5" l="1"/>
  <c r="H1" i="5"/>
  <c r="C56" i="6" l="1"/>
  <c r="D56" i="6"/>
  <c r="C57" i="6"/>
  <c r="D57" i="6"/>
  <c r="C58" i="6"/>
  <c r="D58" i="6"/>
  <c r="C59" i="6"/>
  <c r="D59" i="6"/>
  <c r="C60" i="6"/>
  <c r="D60" i="6"/>
  <c r="C48" i="6"/>
  <c r="D48" i="6"/>
  <c r="C49" i="6"/>
  <c r="D49" i="6"/>
  <c r="C50" i="6"/>
  <c r="D50" i="6"/>
  <c r="C51" i="6"/>
  <c r="D51" i="6"/>
  <c r="C52" i="6"/>
  <c r="D52" i="6"/>
  <c r="C53" i="6"/>
  <c r="D53" i="6"/>
  <c r="C54" i="6"/>
  <c r="D54" i="6"/>
  <c r="L16" i="1"/>
  <c r="L17" i="1"/>
  <c r="L18" i="1"/>
  <c r="L19" i="1"/>
  <c r="L20" i="1"/>
  <c r="L21" i="1"/>
  <c r="L22" i="1"/>
  <c r="L23" i="1"/>
  <c r="E48" i="6" s="1"/>
  <c r="F48" i="6" s="1"/>
  <c r="L24" i="1"/>
  <c r="E49" i="6" s="1"/>
  <c r="F49" i="6" s="1"/>
  <c r="L25" i="1"/>
  <c r="E50" i="6" s="1"/>
  <c r="F50" i="6" s="1"/>
  <c r="L26" i="1"/>
  <c r="E51" i="6" s="1"/>
  <c r="F51" i="6" s="1"/>
  <c r="L27" i="1"/>
  <c r="E52" i="6" s="1"/>
  <c r="F52" i="6" s="1"/>
  <c r="L28" i="1"/>
  <c r="E53" i="6" s="1"/>
  <c r="F53" i="6" s="1"/>
  <c r="L29" i="1"/>
  <c r="E54" i="6" s="1"/>
  <c r="F54" i="6" s="1"/>
  <c r="L30" i="1"/>
  <c r="L31" i="1"/>
  <c r="E56" i="6" s="1"/>
  <c r="F56" i="6" s="1"/>
  <c r="L32" i="1"/>
  <c r="E57" i="6" s="1"/>
  <c r="F57" i="6" s="1"/>
  <c r="L33" i="1"/>
  <c r="E58" i="6" s="1"/>
  <c r="F58" i="6" s="1"/>
  <c r="L34" i="1"/>
  <c r="E59" i="6" s="1"/>
  <c r="F59" i="6" s="1"/>
  <c r="L35" i="1"/>
  <c r="E60" i="6" s="1"/>
  <c r="F60" i="6" s="1"/>
  <c r="L36" i="1"/>
  <c r="L37" i="1"/>
  <c r="L38" i="1"/>
  <c r="L39" i="1"/>
  <c r="L40" i="1"/>
  <c r="L41" i="1"/>
  <c r="L42" i="1"/>
  <c r="L43" i="1"/>
  <c r="L44" i="1"/>
  <c r="L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D5" i="3"/>
  <c r="C5" i="3"/>
  <c r="U5" i="2"/>
  <c r="V5" i="2" s="1"/>
  <c r="U6" i="2"/>
  <c r="V6" i="2" s="1"/>
  <c r="U7" i="2"/>
  <c r="U8" i="2"/>
  <c r="U9" i="2"/>
  <c r="U10" i="2"/>
  <c r="U11" i="2"/>
  <c r="U12" i="2"/>
  <c r="U13" i="2"/>
  <c r="U14" i="2"/>
  <c r="U15" i="2"/>
  <c r="U16" i="2"/>
  <c r="U17" i="2"/>
  <c r="U18" i="2"/>
  <c r="U19" i="2"/>
  <c r="U20" i="2"/>
  <c r="U21" i="2"/>
  <c r="U22" i="2"/>
  <c r="U23" i="2"/>
  <c r="U24" i="2"/>
  <c r="U25" i="2"/>
  <c r="U26" i="2"/>
  <c r="J25" i="5" s="1"/>
  <c r="K25" i="5" s="1"/>
  <c r="U27" i="2"/>
  <c r="J26" i="5" s="1"/>
  <c r="K26" i="5" s="1"/>
  <c r="U28" i="2"/>
  <c r="J27" i="5" s="1"/>
  <c r="K27" i="5" s="1"/>
  <c r="U29" i="2"/>
  <c r="J28" i="5" s="1"/>
  <c r="K28" i="5" s="1"/>
  <c r="U30" i="2"/>
  <c r="J29" i="5" s="1"/>
  <c r="K29" i="5" s="1"/>
  <c r="U31" i="2"/>
  <c r="J30" i="5" s="1"/>
  <c r="K30" i="5" s="1"/>
  <c r="U32" i="2"/>
  <c r="J31" i="5" s="1"/>
  <c r="K31" i="5" s="1"/>
  <c r="U33" i="2"/>
  <c r="J32" i="5" s="1"/>
  <c r="K32" i="5" s="1"/>
  <c r="U34" i="2"/>
  <c r="J33" i="5" s="1"/>
  <c r="K33" i="5" s="1"/>
  <c r="C17" i="2"/>
  <c r="D17" i="2"/>
  <c r="C18" i="2"/>
  <c r="D18" i="2"/>
  <c r="C19" i="2"/>
  <c r="D19" i="2"/>
  <c r="C20" i="2"/>
  <c r="D20" i="2"/>
  <c r="C21" i="2"/>
  <c r="D21" i="2"/>
  <c r="C22" i="2"/>
  <c r="D22" i="2"/>
  <c r="C5" i="2"/>
  <c r="D5" i="2"/>
  <c r="J40" i="5"/>
  <c r="J42" i="5"/>
  <c r="K42" i="5" s="1"/>
  <c r="J43" i="5"/>
  <c r="K43" i="5" s="1"/>
  <c r="J44" i="5"/>
  <c r="K44" i="5" s="1"/>
  <c r="J45" i="5"/>
  <c r="K45" i="5" s="1"/>
  <c r="J46" i="5"/>
  <c r="K46" i="5" s="1"/>
  <c r="J47" i="5"/>
  <c r="K47" i="5" s="1"/>
  <c r="J48" i="5"/>
  <c r="K48" i="5" s="1"/>
  <c r="J49" i="5"/>
  <c r="K49" i="5" s="1"/>
  <c r="J50" i="5"/>
  <c r="K50" i="5" s="1"/>
  <c r="J51" i="5"/>
  <c r="K51" i="5" s="1"/>
  <c r="J52" i="5"/>
  <c r="K52" i="5" s="1"/>
  <c r="J53" i="5"/>
  <c r="K53" i="5" s="1"/>
  <c r="J54" i="5"/>
  <c r="K54" i="5" s="1"/>
  <c r="J55" i="5"/>
  <c r="K55" i="5" s="1"/>
  <c r="J56" i="5"/>
  <c r="K56" i="5" s="1"/>
  <c r="J57" i="5"/>
  <c r="K57" i="5" s="1"/>
  <c r="J58" i="5"/>
  <c r="K58" i="5" s="1"/>
  <c r="J59" i="5"/>
  <c r="K59" i="5" s="1"/>
  <c r="J60" i="5"/>
  <c r="K60" i="5" s="1"/>
  <c r="J61" i="5"/>
  <c r="K61" i="5" s="1"/>
  <c r="J62" i="5"/>
  <c r="K62" i="5" s="1"/>
  <c r="J63" i="5"/>
  <c r="K63" i="5" s="1"/>
  <c r="J64" i="5"/>
  <c r="K64" i="5" s="1"/>
  <c r="J65" i="5"/>
  <c r="K65" i="5" s="1"/>
  <c r="J66" i="5"/>
  <c r="K66" i="5" s="1"/>
  <c r="J67" i="5"/>
  <c r="K67" i="5" s="1"/>
  <c r="J68" i="5"/>
  <c r="K68" i="5" s="1"/>
  <c r="U5" i="3"/>
  <c r="V5" i="3" s="1"/>
  <c r="J20" i="5" l="1"/>
  <c r="K20" i="5" s="1"/>
  <c r="V21" i="2"/>
  <c r="J21" i="5"/>
  <c r="K21" i="5" s="1"/>
  <c r="V22" i="2"/>
  <c r="J23" i="5"/>
  <c r="K23" i="5" s="1"/>
  <c r="V24" i="2"/>
  <c r="J24" i="5"/>
  <c r="K24" i="5" s="1"/>
  <c r="V25" i="2"/>
  <c r="J22" i="5"/>
  <c r="K22" i="5" s="1"/>
  <c r="V23" i="2"/>
  <c r="K40" i="5"/>
  <c r="R40" i="5"/>
  <c r="J19" i="5"/>
  <c r="K19" i="5" s="1"/>
  <c r="V20" i="2"/>
  <c r="J11" i="5"/>
  <c r="K11" i="5" s="1"/>
  <c r="V12" i="2"/>
  <c r="J17" i="5"/>
  <c r="K17" i="5" s="1"/>
  <c r="V18" i="2"/>
  <c r="J9" i="5"/>
  <c r="K9" i="5" s="1"/>
  <c r="V10" i="2"/>
  <c r="J13" i="5"/>
  <c r="K13" i="5" s="1"/>
  <c r="V14" i="2"/>
  <c r="J12" i="5"/>
  <c r="K12" i="5" s="1"/>
  <c r="V13" i="2"/>
  <c r="J7" i="5"/>
  <c r="K7" i="5" s="1"/>
  <c r="V8" i="2"/>
  <c r="J18" i="5"/>
  <c r="K18" i="5" s="1"/>
  <c r="V19" i="2"/>
  <c r="J10" i="5"/>
  <c r="K10" i="5" s="1"/>
  <c r="V11" i="2"/>
  <c r="J16" i="5"/>
  <c r="K16" i="5" s="1"/>
  <c r="V17" i="2"/>
  <c r="J15" i="5"/>
  <c r="K15" i="5" s="1"/>
  <c r="V16" i="2"/>
  <c r="J14" i="5"/>
  <c r="K14" i="5" s="1"/>
  <c r="V15" i="2"/>
  <c r="J6" i="5"/>
  <c r="K6" i="5" s="1"/>
  <c r="V7" i="2"/>
  <c r="X46" i="3"/>
  <c r="J8" i="5"/>
  <c r="K8" i="5" s="1"/>
  <c r="V9" i="2"/>
  <c r="J5" i="5"/>
  <c r="K5" i="5" s="1"/>
  <c r="H75" i="5"/>
  <c r="E5" i="2"/>
  <c r="B81" i="5"/>
  <c r="B77" i="5"/>
  <c r="B90" i="5"/>
  <c r="B86" i="5"/>
  <c r="B80" i="5"/>
  <c r="B76" i="5"/>
  <c r="B89" i="5"/>
  <c r="B85" i="5"/>
  <c r="B79" i="5"/>
  <c r="B75" i="5"/>
  <c r="B88" i="5"/>
  <c r="B84" i="5"/>
  <c r="B78" i="5"/>
  <c r="B74" i="5"/>
  <c r="B87" i="5"/>
  <c r="B83" i="5"/>
  <c r="F5" i="2" l="1"/>
  <c r="C4" i="5" s="1"/>
  <c r="B18" i="4"/>
  <c r="B19" i="4"/>
  <c r="B20" i="4"/>
  <c r="B21" i="4"/>
  <c r="B22" i="4"/>
  <c r="B23" i="4"/>
  <c r="B24" i="4"/>
  <c r="B25" i="4"/>
  <c r="C90" i="5" l="1"/>
  <c r="C87" i="5"/>
  <c r="C89" i="5"/>
  <c r="C86" i="5"/>
  <c r="C88" i="5"/>
  <c r="C85" i="5"/>
  <c r="B62" i="4"/>
  <c r="B63" i="4"/>
  <c r="B64" i="4"/>
  <c r="B65" i="4"/>
  <c r="B66" i="4"/>
  <c r="B67" i="4"/>
  <c r="B68" i="4"/>
  <c r="B69" i="4"/>
  <c r="C136" i="5"/>
  <c r="Q5" i="1"/>
  <c r="I97" i="5" l="1"/>
  <c r="I92" i="5"/>
  <c r="I95" i="5"/>
  <c r="I98" i="5"/>
  <c r="I93" i="5"/>
  <c r="I96" i="5"/>
  <c r="I99" i="5"/>
  <c r="I94" i="5"/>
  <c r="B58" i="4"/>
  <c r="B57" i="4"/>
  <c r="B56" i="4"/>
  <c r="B55" i="4"/>
  <c r="B54" i="4"/>
  <c r="B53" i="4"/>
  <c r="B52" i="4"/>
  <c r="B51" i="4"/>
  <c r="B47" i="4"/>
  <c r="B46" i="4"/>
  <c r="B45" i="4"/>
  <c r="B44" i="4"/>
  <c r="B43" i="4"/>
  <c r="B42" i="4"/>
  <c r="B41" i="4"/>
  <c r="B40" i="4"/>
  <c r="B36" i="4"/>
  <c r="B35" i="4"/>
  <c r="B34" i="4"/>
  <c r="B33" i="4"/>
  <c r="B32" i="4"/>
  <c r="B31" i="4"/>
  <c r="B30" i="4"/>
  <c r="B29" i="4"/>
  <c r="B8" i="4"/>
  <c r="B9" i="4"/>
  <c r="B10" i="4"/>
  <c r="B11" i="4"/>
  <c r="B12" i="4"/>
  <c r="B13" i="4"/>
  <c r="B14" i="4"/>
  <c r="B7" i="4"/>
  <c r="AB19" i="4"/>
  <c r="I158" i="5" s="1"/>
  <c r="AA19" i="4"/>
  <c r="H158" i="5" s="1"/>
  <c r="Z19" i="4"/>
  <c r="G158" i="5" s="1"/>
  <c r="AA7" i="4"/>
  <c r="H157" i="5" s="1"/>
  <c r="Z7" i="4"/>
  <c r="C95" i="5" l="1"/>
  <c r="C99" i="5"/>
  <c r="C96" i="5"/>
  <c r="C93" i="5"/>
  <c r="C97" i="5"/>
  <c r="C92" i="5"/>
  <c r="C94" i="5"/>
  <c r="C98" i="5"/>
  <c r="G157" i="5"/>
  <c r="I76" i="5"/>
  <c r="C79" i="5"/>
  <c r="I86" i="5"/>
  <c r="C81" i="5"/>
  <c r="I88" i="5"/>
  <c r="I81" i="5"/>
  <c r="I77" i="5"/>
  <c r="I79" i="5"/>
  <c r="I90" i="5"/>
  <c r="I78" i="5"/>
  <c r="I85" i="5"/>
  <c r="I87" i="5"/>
  <c r="I89" i="5"/>
  <c r="I80" i="5"/>
  <c r="C78" i="5"/>
  <c r="C80" i="5"/>
  <c r="C76" i="5"/>
  <c r="C77" i="5"/>
  <c r="Z23" i="4"/>
  <c r="Z11" i="4"/>
  <c r="G120" i="5" l="1"/>
  <c r="K71" i="5"/>
  <c r="M71" i="5" s="1"/>
  <c r="G114" i="5"/>
  <c r="K36" i="5"/>
  <c r="M36" i="5" s="1"/>
  <c r="I130" i="5"/>
  <c r="AA1" i="1"/>
  <c r="D146" i="5" s="1"/>
  <c r="C105" i="5" l="1"/>
  <c r="D131" i="5"/>
  <c r="E109" i="5"/>
  <c r="D133" i="5"/>
  <c r="D129" i="5"/>
  <c r="D130" i="5"/>
  <c r="J109" i="5"/>
  <c r="V2" i="8" l="1"/>
  <c r="D38" i="2"/>
  <c r="C41" i="6" l="1"/>
  <c r="D41" i="6"/>
  <c r="C42" i="6"/>
  <c r="D42" i="6"/>
  <c r="C43" i="6"/>
  <c r="D43" i="6"/>
  <c r="C44" i="6"/>
  <c r="D44" i="6"/>
  <c r="C45" i="6"/>
  <c r="D45" i="6"/>
  <c r="C46" i="6"/>
  <c r="D46" i="6"/>
  <c r="C47" i="6"/>
  <c r="D47" i="6"/>
  <c r="C55" i="6"/>
  <c r="D55" i="6"/>
  <c r="C61" i="6"/>
  <c r="D61" i="6"/>
  <c r="C62" i="6"/>
  <c r="D62" i="6"/>
  <c r="C63" i="6"/>
  <c r="D63" i="6"/>
  <c r="C64" i="6"/>
  <c r="D64" i="6"/>
  <c r="C65" i="6"/>
  <c r="D65" i="6"/>
  <c r="C66" i="6"/>
  <c r="D66" i="6"/>
  <c r="C67" i="6"/>
  <c r="D67" i="6"/>
  <c r="C68" i="6"/>
  <c r="D68" i="6"/>
  <c r="C69" i="6"/>
  <c r="D69" i="6"/>
  <c r="D40" i="6"/>
  <c r="C40" i="6"/>
  <c r="A39" i="5"/>
  <c r="C6" i="6"/>
  <c r="D6" i="6"/>
  <c r="C7" i="6"/>
  <c r="D7" i="6"/>
  <c r="C8" i="6"/>
  <c r="D8" i="6"/>
  <c r="C9" i="6"/>
  <c r="D9" i="6"/>
  <c r="C10" i="6"/>
  <c r="D10" i="6"/>
  <c r="C11" i="6"/>
  <c r="D11" i="6"/>
  <c r="C12" i="6"/>
  <c r="D12" i="6"/>
  <c r="C13" i="6"/>
  <c r="D13" i="6"/>
  <c r="C14" i="6"/>
  <c r="D14" i="6"/>
  <c r="C15" i="6"/>
  <c r="D15" i="6"/>
  <c r="C16" i="6"/>
  <c r="D16" i="6"/>
  <c r="C17" i="6"/>
  <c r="D17" i="6"/>
  <c r="C18" i="6"/>
  <c r="D18" i="6"/>
  <c r="C19" i="6"/>
  <c r="D19" i="6"/>
  <c r="C20" i="6"/>
  <c r="D20" i="6"/>
  <c r="C21" i="6"/>
  <c r="D21" i="6"/>
  <c r="C22" i="6"/>
  <c r="D22" i="6"/>
  <c r="C23" i="6"/>
  <c r="D23" i="6"/>
  <c r="C24" i="6"/>
  <c r="D24" i="6"/>
  <c r="C25" i="6"/>
  <c r="D25" i="6"/>
  <c r="C26" i="6"/>
  <c r="D26" i="6"/>
  <c r="C27" i="6"/>
  <c r="D27" i="6"/>
  <c r="C28" i="6"/>
  <c r="D28" i="6"/>
  <c r="C29" i="6"/>
  <c r="D29" i="6"/>
  <c r="C30" i="6"/>
  <c r="D30" i="6"/>
  <c r="C31" i="6"/>
  <c r="D31" i="6"/>
  <c r="C32" i="6"/>
  <c r="D32" i="6"/>
  <c r="C33" i="6"/>
  <c r="D33" i="6"/>
  <c r="C34" i="6"/>
  <c r="D34" i="6"/>
  <c r="D5" i="6"/>
  <c r="C5" i="6"/>
  <c r="A4" i="5"/>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38" i="3"/>
  <c r="D38" i="3"/>
  <c r="B39" i="5"/>
  <c r="E17" i="2"/>
  <c r="E18" i="2"/>
  <c r="E19" i="2"/>
  <c r="E20" i="2"/>
  <c r="E21" i="2"/>
  <c r="E22"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C62" i="2"/>
  <c r="D62" i="2"/>
  <c r="C63" i="2"/>
  <c r="D63" i="2"/>
  <c r="C64" i="2"/>
  <c r="D64" i="2"/>
  <c r="C65" i="2"/>
  <c r="D65" i="2"/>
  <c r="C66" i="2"/>
  <c r="D66" i="2"/>
  <c r="C67" i="2"/>
  <c r="D67" i="2"/>
  <c r="B4" i="5"/>
  <c r="C38" i="2"/>
  <c r="C6" i="2"/>
  <c r="D6" i="2"/>
  <c r="C7" i="2"/>
  <c r="D7" i="2"/>
  <c r="C8" i="2"/>
  <c r="D8" i="2"/>
  <c r="C9" i="2"/>
  <c r="D9" i="2"/>
  <c r="C10" i="2"/>
  <c r="D10" i="2"/>
  <c r="C11" i="2"/>
  <c r="D11" i="2"/>
  <c r="C12" i="2"/>
  <c r="D12" i="2"/>
  <c r="C13" i="2"/>
  <c r="D13" i="2"/>
  <c r="C14" i="2"/>
  <c r="D14" i="2"/>
  <c r="C15" i="2"/>
  <c r="D15" i="2"/>
  <c r="C16" i="2"/>
  <c r="D16" i="2"/>
  <c r="C23" i="2"/>
  <c r="D23" i="2"/>
  <c r="C24" i="2"/>
  <c r="D24" i="2"/>
  <c r="C25" i="2"/>
  <c r="D25" i="2"/>
  <c r="C26" i="2"/>
  <c r="D26" i="2"/>
  <c r="C27" i="2"/>
  <c r="D27" i="2"/>
  <c r="C28" i="2"/>
  <c r="D28" i="2"/>
  <c r="C29" i="2"/>
  <c r="D29" i="2"/>
  <c r="C30" i="2"/>
  <c r="D30" i="2"/>
  <c r="C31" i="2"/>
  <c r="D31" i="2"/>
  <c r="C32" i="2"/>
  <c r="D32" i="2"/>
  <c r="C33" i="2"/>
  <c r="D33" i="2"/>
  <c r="C34" i="2"/>
  <c r="D34" i="2"/>
  <c r="C26" i="3"/>
  <c r="A60" i="5" s="1"/>
  <c r="D26" i="3"/>
  <c r="B60" i="5" s="1"/>
  <c r="C27" i="3"/>
  <c r="A61" i="5" s="1"/>
  <c r="D27" i="3"/>
  <c r="B61" i="5" s="1"/>
  <c r="C28" i="3"/>
  <c r="A62" i="5" s="1"/>
  <c r="D28" i="3"/>
  <c r="B62" i="5" s="1"/>
  <c r="C29" i="3"/>
  <c r="A63" i="5" s="1"/>
  <c r="D29" i="3"/>
  <c r="B63" i="5" s="1"/>
  <c r="C30" i="3"/>
  <c r="A64" i="5" s="1"/>
  <c r="D30" i="3"/>
  <c r="B64" i="5" s="1"/>
  <c r="C31" i="3"/>
  <c r="A65" i="5" s="1"/>
  <c r="D31" i="3"/>
  <c r="B65" i="5" s="1"/>
  <c r="C32" i="3"/>
  <c r="A66" i="5" s="1"/>
  <c r="D32" i="3"/>
  <c r="B66" i="5" s="1"/>
  <c r="C33" i="3"/>
  <c r="A67" i="5" s="1"/>
  <c r="D33" i="3"/>
  <c r="B67" i="5" s="1"/>
  <c r="C34" i="3"/>
  <c r="A68" i="5" s="1"/>
  <c r="D34" i="3"/>
  <c r="B68" i="5" s="1"/>
  <c r="C6" i="3"/>
  <c r="A40" i="5" s="1"/>
  <c r="D6" i="3"/>
  <c r="B40" i="5" s="1"/>
  <c r="C7" i="3"/>
  <c r="A41" i="5" s="1"/>
  <c r="D7" i="3"/>
  <c r="B41" i="5" s="1"/>
  <c r="C8" i="3"/>
  <c r="A42" i="5" s="1"/>
  <c r="D8" i="3"/>
  <c r="B42" i="5" s="1"/>
  <c r="C9" i="3"/>
  <c r="A43" i="5" s="1"/>
  <c r="D9" i="3"/>
  <c r="B43" i="5" s="1"/>
  <c r="C10" i="3"/>
  <c r="A44" i="5" s="1"/>
  <c r="D10" i="3"/>
  <c r="B44" i="5" s="1"/>
  <c r="C11" i="3"/>
  <c r="A45" i="5" s="1"/>
  <c r="D11" i="3"/>
  <c r="B45" i="5" s="1"/>
  <c r="C12" i="3"/>
  <c r="A46" i="5" s="1"/>
  <c r="D12" i="3"/>
  <c r="B46" i="5" s="1"/>
  <c r="C13" i="3"/>
  <c r="A47" i="5" s="1"/>
  <c r="D13" i="3"/>
  <c r="B47" i="5" s="1"/>
  <c r="C14" i="3"/>
  <c r="A48" i="5" s="1"/>
  <c r="D14" i="3"/>
  <c r="B48" i="5" s="1"/>
  <c r="C15" i="3"/>
  <c r="A49" i="5" s="1"/>
  <c r="D15" i="3"/>
  <c r="B49" i="5" s="1"/>
  <c r="C16" i="3"/>
  <c r="A50" i="5" s="1"/>
  <c r="D16" i="3"/>
  <c r="B50" i="5" s="1"/>
  <c r="C17" i="3"/>
  <c r="A51" i="5" s="1"/>
  <c r="D17" i="3"/>
  <c r="B51" i="5" s="1"/>
  <c r="C18" i="3"/>
  <c r="A52" i="5" s="1"/>
  <c r="D18" i="3"/>
  <c r="B52" i="5" s="1"/>
  <c r="C19" i="3"/>
  <c r="A53" i="5" s="1"/>
  <c r="D19" i="3"/>
  <c r="B53" i="5" s="1"/>
  <c r="C20" i="3"/>
  <c r="A54" i="5" s="1"/>
  <c r="D20" i="3"/>
  <c r="B54" i="5" s="1"/>
  <c r="C21" i="3"/>
  <c r="A55" i="5" s="1"/>
  <c r="D21" i="3"/>
  <c r="B55" i="5" s="1"/>
  <c r="C22" i="3"/>
  <c r="A56" i="5" s="1"/>
  <c r="D22" i="3"/>
  <c r="B56" i="5" s="1"/>
  <c r="C23" i="3"/>
  <c r="A57" i="5" s="1"/>
  <c r="D23" i="3"/>
  <c r="B57" i="5" s="1"/>
  <c r="C24" i="3"/>
  <c r="A58" i="5" s="1"/>
  <c r="D24" i="3"/>
  <c r="B58" i="5" s="1"/>
  <c r="D25" i="3"/>
  <c r="B59" i="5" s="1"/>
  <c r="C25" i="3"/>
  <c r="A59" i="5" s="1"/>
  <c r="F18" i="2" l="1"/>
  <c r="C17" i="5" s="1"/>
  <c r="F17" i="2"/>
  <c r="C16" i="5" s="1"/>
  <c r="F21" i="2"/>
  <c r="C20" i="5" s="1"/>
  <c r="F22" i="2"/>
  <c r="C21" i="5" s="1"/>
  <c r="F20" i="2"/>
  <c r="C19" i="5" s="1"/>
  <c r="F19" i="2"/>
  <c r="C18" i="5" s="1"/>
  <c r="H87" i="5"/>
  <c r="H83" i="5"/>
  <c r="H78" i="5"/>
  <c r="H86" i="5"/>
  <c r="H77" i="5"/>
  <c r="H88" i="5"/>
  <c r="H84" i="5"/>
  <c r="H79" i="5"/>
  <c r="H89" i="5"/>
  <c r="H85" i="5"/>
  <c r="H80" i="5"/>
  <c r="H76" i="5"/>
  <c r="H90" i="5"/>
  <c r="H81" i="5"/>
  <c r="B15" i="1"/>
  <c r="I36" i="1"/>
  <c r="B61" i="6" s="1"/>
  <c r="I35" i="1"/>
  <c r="B60" i="6" s="1"/>
  <c r="E66" i="3"/>
  <c r="F66" i="3" s="1"/>
  <c r="I43" i="1"/>
  <c r="B68" i="6" s="1"/>
  <c r="E62" i="3"/>
  <c r="F62" i="3" s="1"/>
  <c r="I39" i="1"/>
  <c r="B64" i="6" s="1"/>
  <c r="E24" i="3"/>
  <c r="I34" i="1"/>
  <c r="B59" i="6" s="1"/>
  <c r="E20" i="3"/>
  <c r="I30" i="1"/>
  <c r="B55" i="6" s="1"/>
  <c r="E16" i="3"/>
  <c r="I26" i="1"/>
  <c r="B51" i="6" s="1"/>
  <c r="E12" i="3"/>
  <c r="I22" i="1"/>
  <c r="B47" i="6" s="1"/>
  <c r="E8" i="3"/>
  <c r="I18" i="1"/>
  <c r="B43" i="6" s="1"/>
  <c r="E64" i="2"/>
  <c r="F64" i="2" s="1"/>
  <c r="B41" i="1"/>
  <c r="B31" i="6" s="1"/>
  <c r="E60" i="2"/>
  <c r="F60" i="2" s="1"/>
  <c r="B37" i="1"/>
  <c r="B27" i="6" s="1"/>
  <c r="E56" i="2"/>
  <c r="F56" i="2" s="1"/>
  <c r="B33" i="1"/>
  <c r="B23" i="6" s="1"/>
  <c r="E52" i="2"/>
  <c r="F52" i="2" s="1"/>
  <c r="B29" i="1"/>
  <c r="E48" i="2"/>
  <c r="F48" i="2" s="1"/>
  <c r="B25" i="1"/>
  <c r="B15" i="6" s="1"/>
  <c r="E44" i="2"/>
  <c r="F44" i="2" s="1"/>
  <c r="B21" i="1"/>
  <c r="B11" i="6" s="1"/>
  <c r="E32" i="3"/>
  <c r="I42" i="1"/>
  <c r="B67" i="6" s="1"/>
  <c r="E56" i="3"/>
  <c r="F56" i="3" s="1"/>
  <c r="I33" i="1"/>
  <c r="B58" i="6" s="1"/>
  <c r="E48" i="3"/>
  <c r="F48" i="3" s="1"/>
  <c r="I25" i="1"/>
  <c r="B50" i="6" s="1"/>
  <c r="E40" i="3"/>
  <c r="F40" i="3" s="1"/>
  <c r="I17" i="1"/>
  <c r="B42" i="6" s="1"/>
  <c r="E30" i="2"/>
  <c r="B40" i="1"/>
  <c r="B30" i="6" s="1"/>
  <c r="E14" i="2"/>
  <c r="B24" i="1"/>
  <c r="B14" i="6" s="1"/>
  <c r="E64" i="3"/>
  <c r="F64" i="3" s="1"/>
  <c r="I41" i="1"/>
  <c r="B66" i="6" s="1"/>
  <c r="E60" i="3"/>
  <c r="F60" i="3" s="1"/>
  <c r="I37" i="1"/>
  <c r="B62" i="6" s="1"/>
  <c r="E55" i="3"/>
  <c r="F55" i="3" s="1"/>
  <c r="I32" i="1"/>
  <c r="B57" i="6" s="1"/>
  <c r="E51" i="3"/>
  <c r="F51" i="3" s="1"/>
  <c r="I28" i="1"/>
  <c r="B53" i="6" s="1"/>
  <c r="E47" i="3"/>
  <c r="F47" i="3" s="1"/>
  <c r="I24" i="1"/>
  <c r="B49" i="6" s="1"/>
  <c r="E43" i="3"/>
  <c r="F43" i="3" s="1"/>
  <c r="I20" i="1"/>
  <c r="B45" i="6" s="1"/>
  <c r="E39" i="3"/>
  <c r="F39" i="3" s="1"/>
  <c r="I16" i="1"/>
  <c r="E66" i="2"/>
  <c r="F66" i="2" s="1"/>
  <c r="B43" i="1"/>
  <c r="B33" i="6" s="1"/>
  <c r="E62" i="2"/>
  <c r="F62" i="2" s="1"/>
  <c r="B39" i="1"/>
  <c r="B29" i="6" s="1"/>
  <c r="E58" i="2"/>
  <c r="F58" i="2" s="1"/>
  <c r="B35" i="1"/>
  <c r="B25" i="6" s="1"/>
  <c r="E54" i="2"/>
  <c r="F54" i="2" s="1"/>
  <c r="B31" i="1"/>
  <c r="E50" i="2"/>
  <c r="F50" i="2" s="1"/>
  <c r="B27" i="1"/>
  <c r="E46" i="2"/>
  <c r="F46" i="2" s="1"/>
  <c r="B23" i="1"/>
  <c r="B13" i="6" s="1"/>
  <c r="E42" i="2"/>
  <c r="F42" i="2" s="1"/>
  <c r="B19" i="1"/>
  <c r="B9" i="6" s="1"/>
  <c r="E40" i="2"/>
  <c r="F40" i="2" s="1"/>
  <c r="B17" i="1"/>
  <c r="B7" i="6" s="1"/>
  <c r="E28" i="3"/>
  <c r="I38" i="1"/>
  <c r="B63" i="6" s="1"/>
  <c r="E52" i="3"/>
  <c r="F52" i="3" s="1"/>
  <c r="I29" i="1"/>
  <c r="B54" i="6" s="1"/>
  <c r="E44" i="3"/>
  <c r="F44" i="3" s="1"/>
  <c r="I21" i="1"/>
  <c r="B46" i="6" s="1"/>
  <c r="E34" i="2"/>
  <c r="B44" i="1"/>
  <c r="B34" i="6" s="1"/>
  <c r="E26" i="2"/>
  <c r="B36" i="1"/>
  <c r="B26" i="6" s="1"/>
  <c r="B32" i="1"/>
  <c r="B28" i="1"/>
  <c r="E10" i="2"/>
  <c r="B20" i="1"/>
  <c r="B10" i="6" s="1"/>
  <c r="E6" i="2"/>
  <c r="B16" i="1"/>
  <c r="E67" i="3"/>
  <c r="F67" i="3" s="1"/>
  <c r="I44" i="1"/>
  <c r="B69" i="6" s="1"/>
  <c r="E63" i="3"/>
  <c r="F63" i="3" s="1"/>
  <c r="I40" i="1"/>
  <c r="B65" i="6" s="1"/>
  <c r="E54" i="3"/>
  <c r="F54" i="3" s="1"/>
  <c r="I31" i="1"/>
  <c r="B56" i="6" s="1"/>
  <c r="E50" i="3"/>
  <c r="F50" i="3" s="1"/>
  <c r="I27" i="1"/>
  <c r="B52" i="6" s="1"/>
  <c r="E46" i="3"/>
  <c r="F46" i="3" s="1"/>
  <c r="I23" i="1"/>
  <c r="B48" i="6" s="1"/>
  <c r="E42" i="3"/>
  <c r="F42" i="3" s="1"/>
  <c r="I19" i="1"/>
  <c r="B44" i="6" s="1"/>
  <c r="E38" i="3"/>
  <c r="F38" i="3" s="1"/>
  <c r="I15" i="1"/>
  <c r="E65" i="2"/>
  <c r="F65" i="2" s="1"/>
  <c r="B42" i="1"/>
  <c r="B32" i="6" s="1"/>
  <c r="E61" i="2"/>
  <c r="F61" i="2" s="1"/>
  <c r="B38" i="1"/>
  <c r="B28" i="6" s="1"/>
  <c r="E57" i="2"/>
  <c r="F57" i="2" s="1"/>
  <c r="B34" i="1"/>
  <c r="B24" i="6" s="1"/>
  <c r="E53" i="2"/>
  <c r="F53" i="2" s="1"/>
  <c r="B30" i="1"/>
  <c r="E49" i="2"/>
  <c r="F49" i="2" s="1"/>
  <c r="B26" i="1"/>
  <c r="B16" i="6" s="1"/>
  <c r="E45" i="2"/>
  <c r="F45" i="2" s="1"/>
  <c r="B22" i="1"/>
  <c r="B12" i="6" s="1"/>
  <c r="E41" i="2"/>
  <c r="F41" i="2" s="1"/>
  <c r="B18" i="1"/>
  <c r="B8" i="6" s="1"/>
  <c r="E58" i="3"/>
  <c r="F58" i="3" s="1"/>
  <c r="E59" i="3"/>
  <c r="F59" i="3" s="1"/>
  <c r="E69" i="6"/>
  <c r="F69" i="6" s="1"/>
  <c r="E62" i="6"/>
  <c r="F62" i="6" s="1"/>
  <c r="E61" i="6"/>
  <c r="F61" i="6" s="1"/>
  <c r="E45" i="6"/>
  <c r="F45" i="6" s="1"/>
  <c r="E44" i="6"/>
  <c r="F44" i="6" s="1"/>
  <c r="E66" i="6"/>
  <c r="F66" i="6" s="1"/>
  <c r="E65" i="6"/>
  <c r="F65" i="6" s="1"/>
  <c r="E41" i="6"/>
  <c r="F41" i="6" s="1"/>
  <c r="E7" i="2"/>
  <c r="E40" i="6"/>
  <c r="F40" i="6" s="1"/>
  <c r="E5" i="6"/>
  <c r="F5" i="6" s="1"/>
  <c r="E68" i="6"/>
  <c r="F68" i="6" s="1"/>
  <c r="E29" i="3"/>
  <c r="E23" i="2"/>
  <c r="E34" i="6"/>
  <c r="F34" i="6" s="1"/>
  <c r="E33" i="6"/>
  <c r="F33" i="6" s="1"/>
  <c r="E32" i="6"/>
  <c r="F32" i="6" s="1"/>
  <c r="E31" i="6"/>
  <c r="F31" i="6" s="1"/>
  <c r="E30" i="6"/>
  <c r="F30" i="6" s="1"/>
  <c r="E29" i="6"/>
  <c r="F29" i="6" s="1"/>
  <c r="E28" i="6"/>
  <c r="F28" i="6" s="1"/>
  <c r="E27" i="6"/>
  <c r="F27" i="6" s="1"/>
  <c r="E26" i="6"/>
  <c r="F26" i="6" s="1"/>
  <c r="E25" i="6"/>
  <c r="F25" i="6" s="1"/>
  <c r="E24" i="6"/>
  <c r="F24" i="6" s="1"/>
  <c r="E23" i="6"/>
  <c r="F23" i="6" s="1"/>
  <c r="E22" i="6"/>
  <c r="F22" i="6" s="1"/>
  <c r="E21" i="6"/>
  <c r="F21" i="6" s="1"/>
  <c r="E20" i="6"/>
  <c r="F20" i="6" s="1"/>
  <c r="E19" i="6"/>
  <c r="F19" i="6" s="1"/>
  <c r="E18" i="6"/>
  <c r="F18" i="6" s="1"/>
  <c r="E17" i="6"/>
  <c r="F17" i="6" s="1"/>
  <c r="E16" i="6"/>
  <c r="F16" i="6" s="1"/>
  <c r="E15" i="6"/>
  <c r="F15" i="6" s="1"/>
  <c r="E14" i="6"/>
  <c r="F14" i="6" s="1"/>
  <c r="E13" i="6"/>
  <c r="F13" i="6" s="1"/>
  <c r="E12" i="6"/>
  <c r="F12" i="6" s="1"/>
  <c r="E11" i="6"/>
  <c r="F11" i="6" s="1"/>
  <c r="E10" i="6"/>
  <c r="F10" i="6" s="1"/>
  <c r="E9" i="6"/>
  <c r="F9" i="6" s="1"/>
  <c r="E8" i="6"/>
  <c r="F8" i="6" s="1"/>
  <c r="E7" i="6"/>
  <c r="F7" i="6" s="1"/>
  <c r="E6" i="6"/>
  <c r="F6" i="6" s="1"/>
  <c r="E15" i="2"/>
  <c r="E67" i="6"/>
  <c r="F67" i="6" s="1"/>
  <c r="E64" i="6"/>
  <c r="F64" i="6" s="1"/>
  <c r="E63" i="6"/>
  <c r="F63" i="6" s="1"/>
  <c r="E55" i="6"/>
  <c r="F55" i="6" s="1"/>
  <c r="E47" i="6"/>
  <c r="F47" i="6" s="1"/>
  <c r="E46" i="6"/>
  <c r="F46" i="6" s="1"/>
  <c r="E43" i="6"/>
  <c r="F43" i="6" s="1"/>
  <c r="E42" i="6"/>
  <c r="F42" i="6" s="1"/>
  <c r="E31" i="2"/>
  <c r="E21" i="3"/>
  <c r="E13" i="3"/>
  <c r="E5" i="3"/>
  <c r="F5" i="3" s="1"/>
  <c r="E22" i="3"/>
  <c r="E14" i="3"/>
  <c r="E32" i="2"/>
  <c r="E8" i="2"/>
  <c r="E33" i="3"/>
  <c r="E25" i="3"/>
  <c r="E17" i="3"/>
  <c r="E9" i="3"/>
  <c r="E27" i="2"/>
  <c r="E11" i="2"/>
  <c r="E30" i="3"/>
  <c r="E6" i="3"/>
  <c r="E24" i="2"/>
  <c r="E16" i="2"/>
  <c r="E34" i="3"/>
  <c r="E26" i="3"/>
  <c r="E18" i="3"/>
  <c r="E10" i="3"/>
  <c r="E28" i="2"/>
  <c r="E12" i="2"/>
  <c r="E67" i="2"/>
  <c r="F67" i="2" s="1"/>
  <c r="E59" i="2"/>
  <c r="F59" i="2" s="1"/>
  <c r="E51" i="2"/>
  <c r="F51" i="2" s="1"/>
  <c r="E43" i="2"/>
  <c r="F43" i="2" s="1"/>
  <c r="E31" i="3"/>
  <c r="E27" i="3"/>
  <c r="E23" i="3"/>
  <c r="E19" i="3"/>
  <c r="E15" i="3"/>
  <c r="E11" i="3"/>
  <c r="E7" i="3"/>
  <c r="E65" i="3"/>
  <c r="F65" i="3" s="1"/>
  <c r="E61" i="3"/>
  <c r="F61" i="3" s="1"/>
  <c r="E57" i="3"/>
  <c r="F57" i="3" s="1"/>
  <c r="E53" i="3"/>
  <c r="F53" i="3" s="1"/>
  <c r="E49" i="3"/>
  <c r="F49" i="3" s="1"/>
  <c r="E45" i="3"/>
  <c r="F45" i="3" s="1"/>
  <c r="E41" i="3"/>
  <c r="F41" i="3" s="1"/>
  <c r="E33" i="2"/>
  <c r="E29" i="2"/>
  <c r="E25" i="2"/>
  <c r="E13" i="2"/>
  <c r="E9" i="2"/>
  <c r="E63" i="2"/>
  <c r="F63" i="2" s="1"/>
  <c r="E55" i="2"/>
  <c r="F55" i="2" s="1"/>
  <c r="E47" i="2"/>
  <c r="F47" i="2" s="1"/>
  <c r="E39" i="2"/>
  <c r="F39" i="2" s="1"/>
  <c r="E38" i="2"/>
  <c r="F38" i="2" s="1"/>
  <c r="I37" i="5"/>
  <c r="A9" i="5"/>
  <c r="A5" i="5"/>
  <c r="B5" i="5"/>
  <c r="A6" i="5"/>
  <c r="B6" i="5"/>
  <c r="A7" i="5"/>
  <c r="B7" i="5"/>
  <c r="A8" i="5"/>
  <c r="B8" i="5"/>
  <c r="B9" i="5"/>
  <c r="B41" i="6" l="1"/>
  <c r="B40" i="6"/>
  <c r="B6" i="6"/>
  <c r="F18" i="3"/>
  <c r="C52" i="5" s="1"/>
  <c r="F22" i="3"/>
  <c r="C56" i="5" s="1"/>
  <c r="F7" i="2"/>
  <c r="C6" i="5" s="1"/>
  <c r="F6" i="2"/>
  <c r="C5" i="5" s="1"/>
  <c r="F34" i="2"/>
  <c r="C33" i="5" s="1"/>
  <c r="F30" i="2"/>
  <c r="C29" i="5" s="1"/>
  <c r="F32" i="3"/>
  <c r="C66" i="5" s="1"/>
  <c r="F12" i="3"/>
  <c r="C46" i="5" s="1"/>
  <c r="F29" i="2"/>
  <c r="C28" i="5" s="1"/>
  <c r="F26" i="3"/>
  <c r="C60" i="5" s="1"/>
  <c r="F9" i="3"/>
  <c r="C43" i="5" s="1"/>
  <c r="F25" i="2"/>
  <c r="C24" i="5" s="1"/>
  <c r="F27" i="2"/>
  <c r="C26" i="5" s="1"/>
  <c r="F16" i="2"/>
  <c r="C15" i="5" s="1"/>
  <c r="F25" i="3"/>
  <c r="C59" i="5" s="1"/>
  <c r="F23" i="2"/>
  <c r="C22" i="5" s="1"/>
  <c r="F24" i="2"/>
  <c r="C23" i="5" s="1"/>
  <c r="F33" i="3"/>
  <c r="C67" i="5" s="1"/>
  <c r="F31" i="2"/>
  <c r="C30" i="5" s="1"/>
  <c r="F29" i="3"/>
  <c r="C63" i="5" s="1"/>
  <c r="F20" i="3"/>
  <c r="C54" i="5" s="1"/>
  <c r="F31" i="3"/>
  <c r="C65" i="5" s="1"/>
  <c r="F7" i="3"/>
  <c r="C41" i="5" s="1"/>
  <c r="F34" i="3"/>
  <c r="C68" i="5" s="1"/>
  <c r="F13" i="3"/>
  <c r="C47" i="5" s="1"/>
  <c r="F16" i="3"/>
  <c r="C50" i="5" s="1"/>
  <c r="F15" i="3"/>
  <c r="C49" i="5" s="1"/>
  <c r="F19" i="3"/>
  <c r="C53" i="5" s="1"/>
  <c r="F12" i="2"/>
  <c r="C11" i="5" s="1"/>
  <c r="F6" i="3"/>
  <c r="C40" i="5" s="1"/>
  <c r="F8" i="2"/>
  <c r="C7" i="5" s="1"/>
  <c r="F15" i="2"/>
  <c r="C14" i="5" s="1"/>
  <c r="F21" i="3"/>
  <c r="C55" i="5" s="1"/>
  <c r="F9" i="2"/>
  <c r="C8" i="5" s="1"/>
  <c r="F23" i="3"/>
  <c r="C57" i="5" s="1"/>
  <c r="F28" i="2"/>
  <c r="C27" i="5" s="1"/>
  <c r="F30" i="3"/>
  <c r="C64" i="5" s="1"/>
  <c r="F32" i="2"/>
  <c r="C31" i="5" s="1"/>
  <c r="F26" i="2"/>
  <c r="C25" i="5" s="1"/>
  <c r="F28" i="3"/>
  <c r="C62" i="5" s="1"/>
  <c r="F14" i="2"/>
  <c r="C13" i="5" s="1"/>
  <c r="F8" i="3"/>
  <c r="C42" i="5" s="1"/>
  <c r="F24" i="3"/>
  <c r="C58" i="5" s="1"/>
  <c r="F33" i="2"/>
  <c r="C32" i="5" s="1"/>
  <c r="F17" i="3"/>
  <c r="C51" i="5" s="1"/>
  <c r="F10" i="2"/>
  <c r="C9" i="5" s="1"/>
  <c r="F11" i="3"/>
  <c r="C45" i="5" s="1"/>
  <c r="F13" i="2"/>
  <c r="C12" i="5" s="1"/>
  <c r="F27" i="3"/>
  <c r="C61" i="5" s="1"/>
  <c r="F10" i="3"/>
  <c r="C44" i="5" s="1"/>
  <c r="F11" i="2"/>
  <c r="C10" i="5" s="1"/>
  <c r="F14" i="3"/>
  <c r="C48" i="5" s="1"/>
  <c r="C39" i="5"/>
  <c r="B22" i="2"/>
  <c r="B22" i="6"/>
  <c r="B17" i="2"/>
  <c r="B17" i="6"/>
  <c r="B19" i="2"/>
  <c r="B19" i="6"/>
  <c r="B5" i="2"/>
  <c r="B5" i="6"/>
  <c r="B21" i="2"/>
  <c r="B21" i="6"/>
  <c r="B20" i="2"/>
  <c r="B20" i="6"/>
  <c r="B18" i="2"/>
  <c r="B18" i="6"/>
  <c r="AA5" i="2"/>
  <c r="L69" i="5" l="1"/>
  <c r="N35" i="6"/>
  <c r="G115" i="5" s="1"/>
  <c r="I115" i="5" s="1"/>
  <c r="N38" i="6"/>
  <c r="G121" i="5" s="1"/>
  <c r="I121" i="5" l="1"/>
  <c r="B33" i="5"/>
  <c r="A33" i="5"/>
  <c r="B32" i="5"/>
  <c r="A32" i="5"/>
  <c r="B31" i="5"/>
  <c r="A31" i="5"/>
  <c r="B30" i="5"/>
  <c r="A30"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B14" i="5"/>
  <c r="A14" i="5"/>
  <c r="B13" i="5"/>
  <c r="A13" i="5"/>
  <c r="B12" i="5"/>
  <c r="A12" i="5"/>
  <c r="B11" i="5"/>
  <c r="A11" i="5"/>
  <c r="B10" i="5"/>
  <c r="A10" i="5"/>
  <c r="J39" i="5" l="1"/>
  <c r="K39" i="5" s="1"/>
  <c r="B32" i="2"/>
  <c r="B65" i="2"/>
  <c r="B24" i="2"/>
  <c r="B57" i="2"/>
  <c r="B16" i="2"/>
  <c r="B49" i="2"/>
  <c r="B8" i="2"/>
  <c r="B41" i="2"/>
  <c r="B9" i="3"/>
  <c r="B42" i="3"/>
  <c r="B21" i="3"/>
  <c r="B54" i="3"/>
  <c r="B29" i="3"/>
  <c r="B62" i="3"/>
  <c r="B62" i="2"/>
  <c r="B29" i="2"/>
  <c r="B54" i="2"/>
  <c r="B46" i="2"/>
  <c r="B13" i="2"/>
  <c r="B42" i="2"/>
  <c r="B9" i="2"/>
  <c r="B8" i="3"/>
  <c r="B41" i="3"/>
  <c r="B16" i="3"/>
  <c r="B49" i="3"/>
  <c r="B24" i="3"/>
  <c r="B57" i="3"/>
  <c r="B65" i="3"/>
  <c r="B32" i="3"/>
  <c r="B31" i="2"/>
  <c r="B64" i="2"/>
  <c r="B27" i="2"/>
  <c r="B60" i="2"/>
  <c r="B23" i="2"/>
  <c r="B56" i="2"/>
  <c r="B52" i="2"/>
  <c r="B15" i="2"/>
  <c r="B48" i="2"/>
  <c r="B11" i="2"/>
  <c r="B44" i="2"/>
  <c r="B7" i="2"/>
  <c r="B40" i="2"/>
  <c r="B39" i="3"/>
  <c r="B6" i="3"/>
  <c r="B43" i="3"/>
  <c r="B10" i="3"/>
  <c r="B47" i="3"/>
  <c r="B14" i="3"/>
  <c r="B51" i="3"/>
  <c r="B18" i="3"/>
  <c r="B55" i="3"/>
  <c r="B22" i="3"/>
  <c r="B59" i="3"/>
  <c r="B26" i="3"/>
  <c r="B30" i="3"/>
  <c r="B63" i="3"/>
  <c r="B67" i="3"/>
  <c r="B34" i="3"/>
  <c r="B61" i="2"/>
  <c r="B28" i="2"/>
  <c r="B53" i="2"/>
  <c r="B45" i="2"/>
  <c r="B12" i="2"/>
  <c r="B5" i="3"/>
  <c r="B38" i="3"/>
  <c r="B13" i="3"/>
  <c r="B46" i="3"/>
  <c r="B17" i="3"/>
  <c r="B50" i="3"/>
  <c r="B25" i="3"/>
  <c r="B58" i="3"/>
  <c r="B33" i="3"/>
  <c r="B66" i="3"/>
  <c r="B66" i="2"/>
  <c r="B33" i="2"/>
  <c r="B58" i="2"/>
  <c r="B25" i="2"/>
  <c r="B50" i="2"/>
  <c r="B38" i="2"/>
  <c r="B45" i="3"/>
  <c r="B12" i="3"/>
  <c r="B53" i="3"/>
  <c r="B20" i="3"/>
  <c r="B28" i="3"/>
  <c r="B61" i="3"/>
  <c r="B34" i="2"/>
  <c r="B67" i="2"/>
  <c r="B63" i="2"/>
  <c r="B30" i="2"/>
  <c r="B26" i="2"/>
  <c r="B59" i="2"/>
  <c r="B55" i="2"/>
  <c r="B51" i="2"/>
  <c r="B14" i="2"/>
  <c r="B47" i="2"/>
  <c r="B43" i="2"/>
  <c r="B10" i="2"/>
  <c r="B6" i="2"/>
  <c r="B39" i="2"/>
  <c r="B40" i="3"/>
  <c r="B7" i="3"/>
  <c r="B44" i="3"/>
  <c r="B11" i="3"/>
  <c r="B48" i="3"/>
  <c r="B15" i="3"/>
  <c r="B52" i="3"/>
  <c r="B19" i="3"/>
  <c r="B56" i="3"/>
  <c r="B23" i="3"/>
  <c r="B60" i="3"/>
  <c r="B27" i="3"/>
  <c r="B64" i="3"/>
  <c r="B31" i="3"/>
  <c r="J2" i="5"/>
  <c r="J4" i="5"/>
  <c r="X46" i="2"/>
  <c r="I114" i="5"/>
  <c r="K4" i="5" l="1"/>
  <c r="K34" i="5" s="1"/>
  <c r="K69" i="5"/>
  <c r="R4" i="5"/>
  <c r="R59" i="5"/>
  <c r="R43" i="5"/>
  <c r="R62" i="5"/>
  <c r="R46" i="5"/>
  <c r="R65" i="5"/>
  <c r="R49" i="5"/>
  <c r="R56" i="5"/>
  <c r="R55" i="5"/>
  <c r="R58" i="5"/>
  <c r="R42" i="5"/>
  <c r="R61" i="5"/>
  <c r="R68" i="5"/>
  <c r="R52" i="5"/>
  <c r="R67" i="5"/>
  <c r="R51" i="5"/>
  <c r="R54" i="5"/>
  <c r="R45" i="5"/>
  <c r="R57" i="5"/>
  <c r="R64" i="5"/>
  <c r="R48" i="5"/>
  <c r="R63" i="5"/>
  <c r="R47" i="5"/>
  <c r="R66" i="5"/>
  <c r="R50" i="5"/>
  <c r="R41" i="5"/>
  <c r="R53" i="5"/>
  <c r="R60" i="5"/>
  <c r="R44" i="5"/>
  <c r="R10" i="5"/>
  <c r="R26" i="5"/>
  <c r="R17" i="5"/>
  <c r="R9" i="5"/>
  <c r="R14" i="5"/>
  <c r="R30" i="5"/>
  <c r="R21" i="5"/>
  <c r="R8" i="5"/>
  <c r="R24" i="5"/>
  <c r="R19" i="5"/>
  <c r="R33" i="5"/>
  <c r="R18" i="5"/>
  <c r="R5" i="5"/>
  <c r="R25" i="5"/>
  <c r="R12" i="5"/>
  <c r="R28" i="5"/>
  <c r="R7" i="5"/>
  <c r="R23" i="5"/>
  <c r="R6" i="5"/>
  <c r="R22" i="5"/>
  <c r="R13" i="5"/>
  <c r="R29" i="5"/>
  <c r="R16" i="5"/>
  <c r="R32" i="5"/>
  <c r="R11" i="5"/>
  <c r="R27" i="5"/>
  <c r="R20" i="5"/>
  <c r="R15" i="5"/>
  <c r="R31" i="5"/>
  <c r="R39" i="5"/>
  <c r="G113" i="5"/>
  <c r="I113" i="5" s="1"/>
  <c r="G119" i="5"/>
  <c r="I119" i="5" s="1"/>
  <c r="J69" i="5"/>
  <c r="I120" i="5"/>
  <c r="J34" i="5"/>
  <c r="D157" i="5" s="1"/>
  <c r="R71" i="5" l="1"/>
  <c r="C158" i="5" s="1"/>
  <c r="D158" i="5"/>
  <c r="R36" i="5"/>
  <c r="C157" i="5" s="1"/>
  <c r="I122" i="5"/>
  <c r="I116" i="5"/>
  <c r="I124" i="5" l="1"/>
  <c r="H144" i="5" s="1"/>
</calcChain>
</file>

<file path=xl/sharedStrings.xml><?xml version="1.0" encoding="utf-8"?>
<sst xmlns="http://schemas.openxmlformats.org/spreadsheetml/2006/main" count="783" uniqueCount="363">
  <si>
    <t>100m</t>
    <phoneticPr fontId="2"/>
  </si>
  <si>
    <t>走高跳</t>
    <rPh sb="0" eb="3">
      <t>タカ</t>
    </rPh>
    <phoneticPr fontId="2"/>
  </si>
  <si>
    <t>棒高跳</t>
    <rPh sb="0" eb="3">
      <t>ボウタカ</t>
    </rPh>
    <phoneticPr fontId="2"/>
  </si>
  <si>
    <t>走幅跳</t>
    <rPh sb="0" eb="3">
      <t>ハバ</t>
    </rPh>
    <phoneticPr fontId="2"/>
  </si>
  <si>
    <t>三段跳</t>
    <rPh sb="0" eb="3">
      <t>サンダン</t>
    </rPh>
    <phoneticPr fontId="2"/>
  </si>
  <si>
    <t>砲丸投</t>
    <rPh sb="0" eb="3">
      <t>ホウガン</t>
    </rPh>
    <phoneticPr fontId="2"/>
  </si>
  <si>
    <t>円盤投</t>
    <rPh sb="0" eb="3">
      <t>エンバン</t>
    </rPh>
    <phoneticPr fontId="2"/>
  </si>
  <si>
    <t>ﾊﾝﾏｰ投</t>
    <rPh sb="4" eb="5">
      <t>ナ</t>
    </rPh>
    <phoneticPr fontId="2"/>
  </si>
  <si>
    <t>200m</t>
    <phoneticPr fontId="2"/>
  </si>
  <si>
    <t>400m</t>
    <phoneticPr fontId="2"/>
  </si>
  <si>
    <t>800m</t>
    <phoneticPr fontId="2"/>
  </si>
  <si>
    <t>1500m</t>
    <phoneticPr fontId="2"/>
  </si>
  <si>
    <t>3000m</t>
    <phoneticPr fontId="2"/>
  </si>
  <si>
    <t>5000m</t>
    <phoneticPr fontId="2"/>
  </si>
  <si>
    <t>ﾅﾝﾊﾞｰ</t>
    <phoneticPr fontId="2"/>
  </si>
  <si>
    <t>選　手　名</t>
    <rPh sb="0" eb="1">
      <t>セン</t>
    </rPh>
    <rPh sb="2" eb="3">
      <t>テ</t>
    </rPh>
    <rPh sb="4" eb="5">
      <t>メイ</t>
    </rPh>
    <phoneticPr fontId="2"/>
  </si>
  <si>
    <t>所属</t>
    <rPh sb="0" eb="2">
      <t>ショゾク</t>
    </rPh>
    <phoneticPr fontId="2"/>
  </si>
  <si>
    <t>学年</t>
    <phoneticPr fontId="2"/>
  </si>
  <si>
    <t>学年</t>
    <phoneticPr fontId="2"/>
  </si>
  <si>
    <t>ﾅﾝﾊﾞｰ</t>
    <phoneticPr fontId="2"/>
  </si>
  <si>
    <t>学年</t>
    <phoneticPr fontId="2"/>
  </si>
  <si>
    <t>所属名</t>
    <rPh sb="0" eb="2">
      <t>ショゾク</t>
    </rPh>
    <rPh sb="2" eb="3">
      <t>メイ</t>
    </rPh>
    <phoneticPr fontId="5"/>
  </si>
  <si>
    <t>石川県</t>
    <rPh sb="0" eb="3">
      <t>イシカワケン</t>
    </rPh>
    <phoneticPr fontId="5"/>
  </si>
  <si>
    <t>七尾市立</t>
    <rPh sb="0" eb="2">
      <t>ナナオ</t>
    </rPh>
    <rPh sb="2" eb="4">
      <t>シリツ</t>
    </rPh>
    <phoneticPr fontId="5"/>
  </si>
  <si>
    <t>富山県</t>
    <rPh sb="0" eb="3">
      <t>トヤマケン</t>
    </rPh>
    <phoneticPr fontId="5"/>
  </si>
  <si>
    <t>大学</t>
    <rPh sb="0" eb="2">
      <t>ダイガク</t>
    </rPh>
    <phoneticPr fontId="5"/>
  </si>
  <si>
    <t>■■■</t>
    <phoneticPr fontId="5"/>
  </si>
  <si>
    <t>▲▲AC</t>
    <phoneticPr fontId="5"/>
  </si>
  <si>
    <t>中学校</t>
    <rPh sb="0" eb="2">
      <t>チュウガク</t>
    </rPh>
    <rPh sb="2" eb="3">
      <t>コウ</t>
    </rPh>
    <phoneticPr fontId="5"/>
  </si>
  <si>
    <t>石川県立</t>
    <rPh sb="0" eb="2">
      <t>イシカワ</t>
    </rPh>
    <rPh sb="2" eb="4">
      <t>ケンリツ</t>
    </rPh>
    <phoneticPr fontId="5"/>
  </si>
  <si>
    <t>○○</t>
    <phoneticPr fontId="5"/>
  </si>
  <si>
    <t>高等学校</t>
    <rPh sb="0" eb="2">
      <t>コウトウ</t>
    </rPh>
    <rPh sb="2" eb="4">
      <t>ガッコウ</t>
    </rPh>
    <phoneticPr fontId="5"/>
  </si>
  <si>
    <t>記入例</t>
    <rPh sb="0" eb="2">
      <t>キニュウ</t>
    </rPh>
    <rPh sb="2" eb="3">
      <t>レイ</t>
    </rPh>
    <phoneticPr fontId="5"/>
  </si>
  <si>
    <t>県名</t>
    <rPh sb="0" eb="2">
      <t>ケンメイ</t>
    </rPh>
    <phoneticPr fontId="5"/>
  </si>
  <si>
    <t>校種等</t>
    <rPh sb="0" eb="1">
      <t>コウ</t>
    </rPh>
    <rPh sb="1" eb="2">
      <t>シュ</t>
    </rPh>
    <rPh sb="2" eb="3">
      <t>トウ</t>
    </rPh>
    <phoneticPr fontId="5"/>
  </si>
  <si>
    <t>女子</t>
    <rPh sb="0" eb="2">
      <t>ジョシ</t>
    </rPh>
    <phoneticPr fontId="5"/>
  </si>
  <si>
    <t>男子</t>
    <rPh sb="0" eb="2">
      <t>ダンシ</t>
    </rPh>
    <phoneticPr fontId="5"/>
  </si>
  <si>
    <t>エントリー数</t>
    <rPh sb="5" eb="6">
      <t>スウ</t>
    </rPh>
    <phoneticPr fontId="5"/>
  </si>
  <si>
    <t>総エントリー数</t>
    <rPh sb="0" eb="1">
      <t>ソウ</t>
    </rPh>
    <rPh sb="6" eb="7">
      <t>スウ</t>
    </rPh>
    <phoneticPr fontId="5"/>
  </si>
  <si>
    <t>男子</t>
    <rPh sb="0" eb="2">
      <t>ダンシ</t>
    </rPh>
    <phoneticPr fontId="5"/>
  </si>
  <si>
    <t>女子</t>
    <rPh sb="0" eb="2">
      <t>ジョシ</t>
    </rPh>
    <phoneticPr fontId="5"/>
  </si>
  <si>
    <t>所属名</t>
  </si>
  <si>
    <t>所 属 長</t>
  </si>
  <si>
    <t>記載責任者電話番号</t>
  </si>
  <si>
    <t>所属住所</t>
    <phoneticPr fontId="1"/>
  </si>
  <si>
    <t>電話番号</t>
    <phoneticPr fontId="1"/>
  </si>
  <si>
    <t>所属名・学校名</t>
    <rPh sb="0" eb="2">
      <t>ショゾク</t>
    </rPh>
    <rPh sb="2" eb="3">
      <t>メイ</t>
    </rPh>
    <rPh sb="4" eb="7">
      <t>ガッコウメイ</t>
    </rPh>
    <phoneticPr fontId="5"/>
  </si>
  <si>
    <t>参加料</t>
    <rPh sb="0" eb="3">
      <t>サンカリョウ</t>
    </rPh>
    <phoneticPr fontId="5"/>
  </si>
  <si>
    <t>円</t>
    <rPh sb="0" eb="1">
      <t>エン</t>
    </rPh>
    <phoneticPr fontId="5"/>
  </si>
  <si>
    <t>円×</t>
    <rPh sb="0" eb="1">
      <t>エン</t>
    </rPh>
    <phoneticPr fontId="5"/>
  </si>
  <si>
    <t>種目＝</t>
    <rPh sb="0" eb="2">
      <t>シュモク</t>
    </rPh>
    <phoneticPr fontId="5"/>
  </si>
  <si>
    <t>リレー</t>
    <phoneticPr fontId="5"/>
  </si>
  <si>
    <t>個人種目</t>
    <rPh sb="0" eb="2">
      <t>コジン</t>
    </rPh>
    <rPh sb="2" eb="4">
      <t>シュモク</t>
    </rPh>
    <phoneticPr fontId="5"/>
  </si>
  <si>
    <t>合計</t>
    <rPh sb="0" eb="2">
      <t>ゴウケイ</t>
    </rPh>
    <phoneticPr fontId="5"/>
  </si>
  <si>
    <t>男女総計</t>
    <rPh sb="0" eb="2">
      <t>ダンジョ</t>
    </rPh>
    <rPh sb="2" eb="4">
      <t>ソウケイ</t>
    </rPh>
    <phoneticPr fontId="5"/>
  </si>
  <si>
    <t>印</t>
    <rPh sb="0" eb="1">
      <t>イン</t>
    </rPh>
    <phoneticPr fontId="5"/>
  </si>
  <si>
    <t>※自己記録または　「なし」　を入力しないとエントリーできません。</t>
    <rPh sb="1" eb="3">
      <t>ジコ</t>
    </rPh>
    <rPh sb="3" eb="5">
      <t>キロク</t>
    </rPh>
    <rPh sb="15" eb="17">
      <t>ニュウリョク</t>
    </rPh>
    <phoneticPr fontId="5"/>
  </si>
  <si>
    <t>領　収　書</t>
  </si>
  <si>
    <t>金額　￥</t>
  </si>
  <si>
    <t>　．－</t>
  </si>
  <si>
    <t>七尾市陸上競技競技協会</t>
    <rPh sb="3" eb="5">
      <t>リクジョウ</t>
    </rPh>
    <rPh sb="5" eb="7">
      <t>キョウギ</t>
    </rPh>
    <rPh sb="7" eb="9">
      <t>キョウギ</t>
    </rPh>
    <rPh sb="9" eb="11">
      <t>キョウカイ</t>
    </rPh>
    <phoneticPr fontId="2"/>
  </si>
  <si>
    <t>申込日</t>
    <rPh sb="0" eb="3">
      <t>モウシコミビ</t>
    </rPh>
    <phoneticPr fontId="5"/>
  </si>
  <si>
    <t>上記金額を領収しました。</t>
    <phoneticPr fontId="5"/>
  </si>
  <si>
    <t>様</t>
    <phoneticPr fontId="5"/>
  </si>
  <si>
    <t>氏名</t>
    <rPh sb="0" eb="2">
      <t>シメイ</t>
    </rPh>
    <phoneticPr fontId="5"/>
  </si>
  <si>
    <t>関数の入っているセルは
入力しないでください。</t>
    <rPh sb="0" eb="2">
      <t>カンスウ</t>
    </rPh>
    <rPh sb="3" eb="4">
      <t>ハイ</t>
    </rPh>
    <rPh sb="12" eb="14">
      <t>ニュウリョク</t>
    </rPh>
    <phoneticPr fontId="5"/>
  </si>
  <si>
    <t>のセルに入力してください。</t>
    <rPh sb="4" eb="6">
      <t>ニュウリョク</t>
    </rPh>
    <phoneticPr fontId="5"/>
  </si>
  <si>
    <t>申し込みの際はこのシートをプリントアウトし押印して、当日受付に提出する。</t>
    <rPh sb="0" eb="1">
      <t>モウ</t>
    </rPh>
    <rPh sb="2" eb="3">
      <t>コ</t>
    </rPh>
    <rPh sb="5" eb="6">
      <t>サイ</t>
    </rPh>
    <rPh sb="21" eb="23">
      <t>オウイン</t>
    </rPh>
    <rPh sb="26" eb="28">
      <t>トウジツ</t>
    </rPh>
    <rPh sb="28" eb="30">
      <t>ウケツケ</t>
    </rPh>
    <rPh sb="31" eb="33">
      <t>テイシュツ</t>
    </rPh>
    <phoneticPr fontId="5"/>
  </si>
  <si>
    <t>第</t>
    <rPh sb="0" eb="1">
      <t>ダイ</t>
    </rPh>
    <phoneticPr fontId="5"/>
  </si>
  <si>
    <t>ゼッケン</t>
    <phoneticPr fontId="5"/>
  </si>
  <si>
    <t>○○○</t>
    <phoneticPr fontId="5"/>
  </si>
  <si>
    <t>年度</t>
    <rPh sb="0" eb="2">
      <t>ネンド</t>
    </rPh>
    <phoneticPr fontId="5"/>
  </si>
  <si>
    <t>男子</t>
    <rPh sb="0" eb="2">
      <t>ダンシ</t>
    </rPh>
    <phoneticPr fontId="5"/>
  </si>
  <si>
    <t>女子</t>
    <rPh sb="0" eb="2">
      <t>ジョシ</t>
    </rPh>
    <phoneticPr fontId="5"/>
  </si>
  <si>
    <t>フィールド申し込み</t>
    <rPh sb="5" eb="6">
      <t>モウ</t>
    </rPh>
    <rPh sb="7" eb="8">
      <t>コ</t>
    </rPh>
    <phoneticPr fontId="5"/>
  </si>
  <si>
    <t>トラック申し込み</t>
    <rPh sb="4" eb="5">
      <t>モウ</t>
    </rPh>
    <rPh sb="6" eb="7">
      <t>コ</t>
    </rPh>
    <phoneticPr fontId="5"/>
  </si>
  <si>
    <t>団体住所</t>
    <rPh sb="0" eb="2">
      <t>ダンタイ</t>
    </rPh>
    <rPh sb="2" eb="4">
      <t>ジュウショ</t>
    </rPh>
    <phoneticPr fontId="5"/>
  </si>
  <si>
    <t>電話番号</t>
    <rPh sb="0" eb="2">
      <t>デンワ</t>
    </rPh>
    <rPh sb="2" eb="4">
      <t>バンゴウ</t>
    </rPh>
    <phoneticPr fontId="5"/>
  </si>
  <si>
    <t>記載責任者</t>
    <phoneticPr fontId="5"/>
  </si>
  <si>
    <t>県名</t>
    <rPh sb="0" eb="2">
      <t>ケンメイ</t>
    </rPh>
    <phoneticPr fontId="5"/>
  </si>
  <si>
    <t>男子トラック種目エントリー数</t>
    <rPh sb="0" eb="2">
      <t>ダンシ</t>
    </rPh>
    <phoneticPr fontId="5"/>
  </si>
  <si>
    <t>男子リレー種目エントリー数</t>
    <rPh sb="0" eb="2">
      <t>ダンシ</t>
    </rPh>
    <phoneticPr fontId="5"/>
  </si>
  <si>
    <t>女子トラック種目エントリー数</t>
    <phoneticPr fontId="5"/>
  </si>
  <si>
    <t>女子フィールド種目エントリー数</t>
    <phoneticPr fontId="5"/>
  </si>
  <si>
    <t>※金額は各自確認願います。</t>
    <rPh sb="1" eb="3">
      <t>キンガク</t>
    </rPh>
    <rPh sb="4" eb="6">
      <t>カクジ</t>
    </rPh>
    <rPh sb="6" eb="9">
      <t>カクニンネガ</t>
    </rPh>
    <phoneticPr fontId="5"/>
  </si>
  <si>
    <t>小学校</t>
    <phoneticPr fontId="5"/>
  </si>
  <si>
    <t>no.</t>
    <phoneticPr fontId="5"/>
  </si>
  <si>
    <t>no.</t>
    <phoneticPr fontId="5"/>
  </si>
  <si>
    <t>県名</t>
    <rPh sb="0" eb="2">
      <t>ケンメイ</t>
    </rPh>
    <phoneticPr fontId="5"/>
  </si>
  <si>
    <t>男　子 ４×１００ｍＲ</t>
    <rPh sb="0" eb="1">
      <t>ダン</t>
    </rPh>
    <phoneticPr fontId="5"/>
  </si>
  <si>
    <t>チーム名</t>
    <rPh sb="3" eb="4">
      <t>メイ</t>
    </rPh>
    <phoneticPr fontId="5"/>
  </si>
  <si>
    <t>記録</t>
    <rPh sb="0" eb="2">
      <t>キロク</t>
    </rPh>
    <phoneticPr fontId="5"/>
  </si>
  <si>
    <t>№</t>
    <phoneticPr fontId="5"/>
  </si>
  <si>
    <t>学年</t>
    <rPh sb="0" eb="2">
      <t>ガクネン</t>
    </rPh>
    <phoneticPr fontId="5"/>
  </si>
  <si>
    <t>(1)</t>
    <phoneticPr fontId="2"/>
  </si>
  <si>
    <t>(2)</t>
    <phoneticPr fontId="2"/>
  </si>
  <si>
    <t>(3)</t>
  </si>
  <si>
    <t>(4)</t>
  </si>
  <si>
    <t>(5)</t>
  </si>
  <si>
    <t>(6)</t>
  </si>
  <si>
    <t>(7)</t>
  </si>
  <si>
    <t>(8)</t>
  </si>
  <si>
    <t>男　子 ４×４００ｍＲ</t>
    <rPh sb="0" eb="1">
      <t>ダン</t>
    </rPh>
    <phoneticPr fontId="5"/>
  </si>
  <si>
    <t>男　子 メドレーＲ</t>
    <rPh sb="0" eb="1">
      <t>ダン</t>
    </rPh>
    <phoneticPr fontId="5"/>
  </si>
  <si>
    <t>女　子 ４×１００ｍＲ</t>
  </si>
  <si>
    <t>女　子 ４×４００ｍＲ</t>
  </si>
  <si>
    <t>女　子 メドレーＲ</t>
  </si>
  <si>
    <t>記入見本</t>
    <rPh sb="0" eb="2">
      <t>キニュウ</t>
    </rPh>
    <rPh sb="2" eb="4">
      <t>ミホン</t>
    </rPh>
    <phoneticPr fontId="5"/>
  </si>
  <si>
    <t>風向　育三</t>
    <rPh sb="0" eb="1">
      <t>カゼ</t>
    </rPh>
    <rPh sb="3" eb="5">
      <t>イクゾウ</t>
    </rPh>
    <phoneticPr fontId="5"/>
  </si>
  <si>
    <t>大河　流冷</t>
    <rPh sb="3" eb="4">
      <t>ナガ</t>
    </rPh>
    <rPh sb="4" eb="5">
      <t>レイ</t>
    </rPh>
    <phoneticPr fontId="5"/>
  </si>
  <si>
    <t>翼　開</t>
    <rPh sb="2" eb="3">
      <t>カイ</t>
    </rPh>
    <phoneticPr fontId="5"/>
  </si>
  <si>
    <t>古倉　一造</t>
    <rPh sb="3" eb="4">
      <t>イチ</t>
    </rPh>
    <rPh sb="4" eb="5">
      <t>ツク</t>
    </rPh>
    <phoneticPr fontId="5"/>
  </si>
  <si>
    <t>川端　康成</t>
    <rPh sb="3" eb="5">
      <t>ヤスナリ</t>
    </rPh>
    <phoneticPr fontId="5"/>
  </si>
  <si>
    <t>吹風　逆行</t>
    <rPh sb="3" eb="4">
      <t>ギャク</t>
    </rPh>
    <rPh sb="4" eb="5">
      <t>イ</t>
    </rPh>
    <phoneticPr fontId="5"/>
  </si>
  <si>
    <t>№</t>
    <phoneticPr fontId="5"/>
  </si>
  <si>
    <t>(1)</t>
    <phoneticPr fontId="2"/>
  </si>
  <si>
    <t>女子リレー種目エントリー数</t>
    <phoneticPr fontId="5"/>
  </si>
  <si>
    <t>(2)</t>
    <phoneticPr fontId="2"/>
  </si>
  <si>
    <t>ﾒﾄﾞﾚｰＲ</t>
    <phoneticPr fontId="5"/>
  </si>
  <si>
    <t>4×100ｍＲ</t>
    <phoneticPr fontId="5"/>
  </si>
  <si>
    <t>4×400ｍＲ</t>
    <phoneticPr fontId="5"/>
  </si>
  <si>
    <t>1000m</t>
    <phoneticPr fontId="5"/>
  </si>
  <si>
    <t>個人やクラブチームで参加する（学校等の管理下にない）場合は　</t>
    <rPh sb="0" eb="2">
      <t>コジン</t>
    </rPh>
    <rPh sb="10" eb="12">
      <t>サンカ</t>
    </rPh>
    <rPh sb="15" eb="17">
      <t>ガッコウ</t>
    </rPh>
    <rPh sb="17" eb="18">
      <t>トウ</t>
    </rPh>
    <rPh sb="19" eb="22">
      <t>カンリカ</t>
    </rPh>
    <rPh sb="26" eb="28">
      <t>バアイ</t>
    </rPh>
    <phoneticPr fontId="5"/>
  </si>
  <si>
    <t>日付は例：「5／11」で入力</t>
    <rPh sb="0" eb="2">
      <t>ヒズケ</t>
    </rPh>
    <rPh sb="3" eb="4">
      <t>レイ</t>
    </rPh>
    <rPh sb="12" eb="14">
      <t>ニュウリョク</t>
    </rPh>
    <phoneticPr fontId="5"/>
  </si>
  <si>
    <t>領収書のプリントアウトは不要です。事務局で用意します。</t>
    <rPh sb="0" eb="3">
      <t>リョウシュウショ</t>
    </rPh>
    <rPh sb="12" eb="14">
      <t>フヨウ</t>
    </rPh>
    <rPh sb="17" eb="20">
      <t>ジムキョク</t>
    </rPh>
    <rPh sb="21" eb="23">
      <t>ヨウイ</t>
    </rPh>
    <phoneticPr fontId="5"/>
  </si>
  <si>
    <t>男子リレー</t>
    <rPh sb="0" eb="2">
      <t>ダンシ</t>
    </rPh>
    <phoneticPr fontId="5"/>
  </si>
  <si>
    <t>4×100ｍＲ</t>
  </si>
  <si>
    <t>4×400ｍＲ</t>
  </si>
  <si>
    <t>女子リレー</t>
    <rPh sb="0" eb="2">
      <t>ジョシ</t>
    </rPh>
    <phoneticPr fontId="5"/>
  </si>
  <si>
    <t>№</t>
    <phoneticPr fontId="5"/>
  </si>
  <si>
    <t>一般</t>
    <rPh sb="0" eb="2">
      <t>イッパン</t>
    </rPh>
    <phoneticPr fontId="5"/>
  </si>
  <si>
    <t>市町名等</t>
    <rPh sb="0" eb="2">
      <t>シチョウ</t>
    </rPh>
    <rPh sb="2" eb="3">
      <t>メイ</t>
    </rPh>
    <rPh sb="3" eb="4">
      <t>トウ</t>
    </rPh>
    <phoneticPr fontId="5"/>
  </si>
  <si>
    <t xml:space="preserve">     任意の保険に加入済なら　１　を　　未加入なら　２　を入力してください。　⇒</t>
    <rPh sb="5" eb="7">
      <t>ニンイ</t>
    </rPh>
    <rPh sb="8" eb="10">
      <t>ホケン</t>
    </rPh>
    <rPh sb="11" eb="13">
      <t>カニュウ</t>
    </rPh>
    <rPh sb="13" eb="14">
      <t>スミ</t>
    </rPh>
    <rPh sb="22" eb="25">
      <t>ミカニュウ</t>
    </rPh>
    <rPh sb="31" eb="33">
      <t>ニュウリョク</t>
    </rPh>
    <phoneticPr fontId="5"/>
  </si>
  <si>
    <t>七尾○×中学A</t>
    <rPh sb="0" eb="2">
      <t>ナナオ</t>
    </rPh>
    <rPh sb="4" eb="5">
      <t>チュウ</t>
    </rPh>
    <rPh sb="5" eb="6">
      <t>ガク</t>
    </rPh>
    <phoneticPr fontId="5"/>
  </si>
  <si>
    <t>300m</t>
    <phoneticPr fontId="5"/>
  </si>
  <si>
    <t>3000mW</t>
    <phoneticPr fontId="2"/>
  </si>
  <si>
    <t>やり投</t>
    <rPh sb="2" eb="3">
      <t>トウ</t>
    </rPh>
    <phoneticPr fontId="2"/>
  </si>
  <si>
    <t>出場種目の欄に自己記録を入力。記録がない場合は　「 なし 」　を入力。</t>
    <rPh sb="0" eb="2">
      <t>シュツジョウ</t>
    </rPh>
    <rPh sb="2" eb="4">
      <t>シュモク</t>
    </rPh>
    <rPh sb="5" eb="6">
      <t>ラン</t>
    </rPh>
    <rPh sb="7" eb="9">
      <t>ジコ</t>
    </rPh>
    <rPh sb="9" eb="11">
      <t>キロク</t>
    </rPh>
    <rPh sb="12" eb="14">
      <t>ニュウリョク</t>
    </rPh>
    <rPh sb="15" eb="17">
      <t>キロク</t>
    </rPh>
    <rPh sb="20" eb="22">
      <t>バアイ</t>
    </rPh>
    <rPh sb="32" eb="34">
      <t>ニュウリョク</t>
    </rPh>
    <phoneticPr fontId="5"/>
  </si>
  <si>
    <t>男子フィールド種目エントリー数</t>
    <rPh sb="0" eb="2">
      <t>ダンシ</t>
    </rPh>
    <phoneticPr fontId="5"/>
  </si>
  <si>
    <t>校名・所属等</t>
    <rPh sb="0" eb="2">
      <t>コウメイ</t>
    </rPh>
    <rPh sb="3" eb="5">
      <t>ショゾク</t>
    </rPh>
    <rPh sb="5" eb="6">
      <t>トウ</t>
    </rPh>
    <phoneticPr fontId="5"/>
  </si>
  <si>
    <t>記載責任者氏名</t>
    <rPh sb="0" eb="2">
      <t>キサイ</t>
    </rPh>
    <rPh sb="2" eb="5">
      <t>セキニンシャ</t>
    </rPh>
    <rPh sb="5" eb="7">
      <t>シメイ</t>
    </rPh>
    <phoneticPr fontId="5"/>
  </si>
  <si>
    <t>記載責任者TEL</t>
    <rPh sb="0" eb="2">
      <t>キサイ</t>
    </rPh>
    <rPh sb="2" eb="5">
      <t>セキニンシャ</t>
    </rPh>
    <phoneticPr fontId="5"/>
  </si>
  <si>
    <t>所属長等名</t>
    <rPh sb="0" eb="3">
      <t>ショゾクチョウ</t>
    </rPh>
    <rPh sb="3" eb="4">
      <t>トウ</t>
    </rPh>
    <rPh sb="4" eb="5">
      <t>メイ</t>
    </rPh>
    <phoneticPr fontId="5"/>
  </si>
  <si>
    <t>男子リレー種目エントリー数</t>
    <rPh sb="0" eb="2">
      <t>ダンシ</t>
    </rPh>
    <rPh sb="5" eb="7">
      <t>シュモク</t>
    </rPh>
    <rPh sb="12" eb="13">
      <t>スウ</t>
    </rPh>
    <phoneticPr fontId="5"/>
  </si>
  <si>
    <t>女子リレー種目エントリー数</t>
    <rPh sb="0" eb="2">
      <t>ジョシ</t>
    </rPh>
    <rPh sb="5" eb="7">
      <t>シュモク</t>
    </rPh>
    <rPh sb="12" eb="13">
      <t>スウ</t>
    </rPh>
    <phoneticPr fontId="5"/>
  </si>
  <si>
    <t>障害走①</t>
    <rPh sb="0" eb="2">
      <t>ショウガイ</t>
    </rPh>
    <rPh sb="2" eb="3">
      <t>ソウ</t>
    </rPh>
    <phoneticPr fontId="5"/>
  </si>
  <si>
    <t>障害走②</t>
    <rPh sb="0" eb="2">
      <t>ショウガイ</t>
    </rPh>
    <rPh sb="2" eb="3">
      <t>ソウ</t>
    </rPh>
    <phoneticPr fontId="5"/>
  </si>
  <si>
    <t>80mH</t>
  </si>
  <si>
    <t>110mH</t>
  </si>
  <si>
    <t>110mJH</t>
  </si>
  <si>
    <t>400mH</t>
  </si>
  <si>
    <t>3000mSC</t>
  </si>
  <si>
    <t>100mH</t>
    <phoneticPr fontId="5"/>
  </si>
  <si>
    <t>100mYH</t>
  </si>
  <si>
    <t>☆☆</t>
    <phoneticPr fontId="5"/>
  </si>
  <si>
    <t>T &amp; F 金額</t>
    <rPh sb="6" eb="8">
      <t>キンガク</t>
    </rPh>
    <phoneticPr fontId="5"/>
  </si>
  <si>
    <t>T &amp; F
エントリー数</t>
    <phoneticPr fontId="5"/>
  </si>
  <si>
    <t>トラック &amp; フィールド種目</t>
    <rPh sb="12" eb="13">
      <t>タネ</t>
    </rPh>
    <rPh sb="13" eb="14">
      <t>メ</t>
    </rPh>
    <phoneticPr fontId="5"/>
  </si>
  <si>
    <t>令和</t>
    <rPh sb="0" eb="2">
      <t>レイワ</t>
    </rPh>
    <phoneticPr fontId="5"/>
  </si>
  <si>
    <t>※校種を必ず選択してください
※一般も「一般」を選択してください</t>
    <rPh sb="1" eb="3">
      <t>コウシュ</t>
    </rPh>
    <rPh sb="4" eb="5">
      <t>カナラ</t>
    </rPh>
    <rPh sb="6" eb="8">
      <t>センタク</t>
    </rPh>
    <rPh sb="16" eb="18">
      <t>イッパン</t>
    </rPh>
    <rPh sb="20" eb="22">
      <t>イッパン</t>
    </rPh>
    <phoneticPr fontId="5"/>
  </si>
  <si>
    <r>
      <t xml:space="preserve">学年
</t>
    </r>
    <r>
      <rPr>
        <sz val="8"/>
        <color rgb="FFFF0000"/>
        <rFont val="ＭＳ Ｐゴシック"/>
        <family val="3"/>
        <charset val="128"/>
        <scheme val="minor"/>
      </rPr>
      <t>一般は入力
いりません</t>
    </r>
    <rPh sb="3" eb="5">
      <t>イッパン</t>
    </rPh>
    <rPh sb="6" eb="8">
      <t>ニュウリョク</t>
    </rPh>
    <phoneticPr fontId="2"/>
  </si>
  <si>
    <t>大会当日の健康チェック表(団体集約用)</t>
    <rPh sb="0" eb="2">
      <t>タイカイ</t>
    </rPh>
    <rPh sb="2" eb="4">
      <t>トウジツ</t>
    </rPh>
    <rPh sb="5" eb="7">
      <t>ケンコウ</t>
    </rPh>
    <rPh sb="11" eb="12">
      <t>ヒョウ</t>
    </rPh>
    <rPh sb="13" eb="15">
      <t>ダンタイ</t>
    </rPh>
    <rPh sb="15" eb="17">
      <t>シュウヤク</t>
    </rPh>
    <rPh sb="17" eb="18">
      <t>ヨウ</t>
    </rPh>
    <phoneticPr fontId="5"/>
  </si>
  <si>
    <t>代表者は出場者の「個人健康チェック表」をもとに下記の表にまとめて受付の際に提出してください。提出がない場合は入場できません。</t>
    <rPh sb="0" eb="3">
      <t>ダイヒョウシャ</t>
    </rPh>
    <rPh sb="4" eb="7">
      <t>シュツジョウシャ</t>
    </rPh>
    <rPh sb="9" eb="11">
      <t>コジン</t>
    </rPh>
    <rPh sb="11" eb="13">
      <t>ケンコウ</t>
    </rPh>
    <rPh sb="17" eb="18">
      <t>ヒョウ</t>
    </rPh>
    <rPh sb="23" eb="25">
      <t>カキ</t>
    </rPh>
    <rPh sb="26" eb="27">
      <t>ヒョウ</t>
    </rPh>
    <rPh sb="32" eb="34">
      <t>ウケツケ</t>
    </rPh>
    <rPh sb="35" eb="36">
      <t>サイ</t>
    </rPh>
    <rPh sb="37" eb="39">
      <t>テイシュツ</t>
    </rPh>
    <rPh sb="46" eb="48">
      <t>テイシュツ</t>
    </rPh>
    <rPh sb="51" eb="53">
      <t>バアイ</t>
    </rPh>
    <rPh sb="54" eb="56">
      <t>ニュウジョウ</t>
    </rPh>
    <phoneticPr fontId="5"/>
  </si>
  <si>
    <t>大会名</t>
    <rPh sb="0" eb="2">
      <t>タイカイ</t>
    </rPh>
    <rPh sb="2" eb="3">
      <t>メイ</t>
    </rPh>
    <phoneticPr fontId="5"/>
  </si>
  <si>
    <t>所属</t>
    <rPh sb="0" eb="2">
      <t>ショゾク</t>
    </rPh>
    <phoneticPr fontId="5"/>
  </si>
  <si>
    <t>記載責任者</t>
    <rPh sb="0" eb="2">
      <t>キサイ</t>
    </rPh>
    <rPh sb="2" eb="5">
      <t>セキニンシャ</t>
    </rPh>
    <phoneticPr fontId="5"/>
  </si>
  <si>
    <t>TEL</t>
    <phoneticPr fontId="5"/>
  </si>
  <si>
    <t>①</t>
    <phoneticPr fontId="5"/>
  </si>
  <si>
    <t>今日の体温（37.3℃以上なら×）</t>
    <rPh sb="0" eb="2">
      <t>キョウ</t>
    </rPh>
    <rPh sb="3" eb="5">
      <t>タイオン</t>
    </rPh>
    <phoneticPr fontId="5"/>
  </si>
  <si>
    <t>②</t>
    <phoneticPr fontId="5"/>
  </si>
  <si>
    <t>現在マスクは持っていますか（持っていなければ×）</t>
    <rPh sb="0" eb="2">
      <t>ゲンザイ</t>
    </rPh>
    <rPh sb="6" eb="7">
      <t>モ</t>
    </rPh>
    <rPh sb="14" eb="15">
      <t>モ</t>
    </rPh>
    <phoneticPr fontId="5"/>
  </si>
  <si>
    <t>③</t>
    <phoneticPr fontId="5"/>
  </si>
  <si>
    <t>平熱を超える発熱（37.3℃以上）があった</t>
    <rPh sb="0" eb="2">
      <t>ヘイネツ</t>
    </rPh>
    <rPh sb="3" eb="4">
      <t>コ</t>
    </rPh>
    <rPh sb="6" eb="8">
      <t>ハツネツ</t>
    </rPh>
    <rPh sb="14" eb="16">
      <t>イジョウ</t>
    </rPh>
    <phoneticPr fontId="5"/>
  </si>
  <si>
    <t>④</t>
    <phoneticPr fontId="5"/>
  </si>
  <si>
    <t>せき、のどの痛みなど風邪の症状があった</t>
    <rPh sb="6" eb="7">
      <t>イタ</t>
    </rPh>
    <rPh sb="10" eb="12">
      <t>カゼ</t>
    </rPh>
    <rPh sb="13" eb="15">
      <t>ショウジョウ</t>
    </rPh>
    <phoneticPr fontId="5"/>
  </si>
  <si>
    <t>⑤</t>
    <phoneticPr fontId="5"/>
  </si>
  <si>
    <t>だるさ、息苦しさがあった</t>
    <rPh sb="4" eb="6">
      <t>イキグル</t>
    </rPh>
    <phoneticPr fontId="5"/>
  </si>
  <si>
    <t>⑥</t>
    <phoneticPr fontId="5"/>
  </si>
  <si>
    <t>嗅覚や味覚に異常を感じたことがあった</t>
    <rPh sb="0" eb="2">
      <t>キュウカク</t>
    </rPh>
    <rPh sb="3" eb="5">
      <t>ミカク</t>
    </rPh>
    <rPh sb="6" eb="8">
      <t>イジョウ</t>
    </rPh>
    <rPh sb="9" eb="10">
      <t>カン</t>
    </rPh>
    <phoneticPr fontId="5"/>
  </si>
  <si>
    <t>⑦</t>
    <phoneticPr fontId="5"/>
  </si>
  <si>
    <t>体が重く感じたり、疲れやすいと感じたことがあった</t>
    <rPh sb="0" eb="1">
      <t>カラダ</t>
    </rPh>
    <rPh sb="2" eb="3">
      <t>オモ</t>
    </rPh>
    <rPh sb="4" eb="5">
      <t>カン</t>
    </rPh>
    <rPh sb="9" eb="10">
      <t>ツカ</t>
    </rPh>
    <rPh sb="15" eb="16">
      <t>カン</t>
    </rPh>
    <phoneticPr fontId="5"/>
  </si>
  <si>
    <t>⑧</t>
    <phoneticPr fontId="5"/>
  </si>
  <si>
    <t>新型コロナウイルス感染症陽性者とされた方との濃厚接触があった</t>
    <rPh sb="0" eb="2">
      <t>シンガタ</t>
    </rPh>
    <rPh sb="9" eb="11">
      <t>カンセン</t>
    </rPh>
    <rPh sb="11" eb="12">
      <t>ショウ</t>
    </rPh>
    <rPh sb="12" eb="14">
      <t>ヨウセイ</t>
    </rPh>
    <rPh sb="14" eb="15">
      <t>シャ</t>
    </rPh>
    <rPh sb="19" eb="20">
      <t>カタ</t>
    </rPh>
    <rPh sb="22" eb="24">
      <t>ノウコウ</t>
    </rPh>
    <rPh sb="24" eb="26">
      <t>セッショク</t>
    </rPh>
    <phoneticPr fontId="5"/>
  </si>
  <si>
    <t>⑨</t>
    <phoneticPr fontId="5"/>
  </si>
  <si>
    <t>同居家族に感染が疑われる方がいた</t>
    <rPh sb="0" eb="2">
      <t>ドウキョ</t>
    </rPh>
    <rPh sb="2" eb="4">
      <t>カゾク</t>
    </rPh>
    <rPh sb="5" eb="7">
      <t>カンセン</t>
    </rPh>
    <rPh sb="8" eb="9">
      <t>ウタガ</t>
    </rPh>
    <rPh sb="12" eb="13">
      <t>カタ</t>
    </rPh>
    <phoneticPr fontId="5"/>
  </si>
  <si>
    <t>⑩</t>
    <phoneticPr fontId="5"/>
  </si>
  <si>
    <t>政府から入国制限、入国後の観察期間を必要とされる国、地域等への渡航または当該在住者との濃厚接触があった</t>
    <rPh sb="0" eb="2">
      <t>セイフ</t>
    </rPh>
    <rPh sb="4" eb="6">
      <t>ニュウコク</t>
    </rPh>
    <rPh sb="6" eb="8">
      <t>セイゲン</t>
    </rPh>
    <rPh sb="9" eb="11">
      <t>ニュウコク</t>
    </rPh>
    <rPh sb="11" eb="12">
      <t>ゴ</t>
    </rPh>
    <rPh sb="13" eb="15">
      <t>カンサツ</t>
    </rPh>
    <rPh sb="15" eb="17">
      <t>キカン</t>
    </rPh>
    <rPh sb="18" eb="20">
      <t>ヒツヨウ</t>
    </rPh>
    <rPh sb="24" eb="25">
      <t>クニ</t>
    </rPh>
    <rPh sb="26" eb="28">
      <t>チイキ</t>
    </rPh>
    <rPh sb="28" eb="29">
      <t>トウ</t>
    </rPh>
    <rPh sb="31" eb="33">
      <t>トコウ</t>
    </rPh>
    <rPh sb="36" eb="38">
      <t>トウガイ</t>
    </rPh>
    <rPh sb="38" eb="41">
      <t>ザイジュウシャ</t>
    </rPh>
    <rPh sb="43" eb="45">
      <t>ノウコウ</t>
    </rPh>
    <rPh sb="45" eb="47">
      <t>セッショク</t>
    </rPh>
    <phoneticPr fontId="5"/>
  </si>
  <si>
    <t>引率責任者、監督、補助員等</t>
    <rPh sb="0" eb="2">
      <t>インソツ</t>
    </rPh>
    <rPh sb="2" eb="4">
      <t>セキニン</t>
    </rPh>
    <rPh sb="4" eb="5">
      <t>シャ</t>
    </rPh>
    <rPh sb="6" eb="8">
      <t>カントク</t>
    </rPh>
    <rPh sb="9" eb="12">
      <t>ホジョイン</t>
    </rPh>
    <rPh sb="12" eb="13">
      <t>トウ</t>
    </rPh>
    <phoneticPr fontId="5"/>
  </si>
  <si>
    <t>※</t>
    <phoneticPr fontId="5"/>
  </si>
  <si>
    <t>引率責任者の氏名は手書きで記入してください。</t>
    <rPh sb="0" eb="2">
      <t>インソツ</t>
    </rPh>
    <rPh sb="2" eb="4">
      <t>セキニン</t>
    </rPh>
    <rPh sb="4" eb="5">
      <t>シャ</t>
    </rPh>
    <rPh sb="6" eb="8">
      <t>シメイ</t>
    </rPh>
    <rPh sb="9" eb="11">
      <t>テガ</t>
    </rPh>
    <rPh sb="13" eb="15">
      <t>キニュウ</t>
    </rPh>
    <phoneticPr fontId="5"/>
  </si>
  <si>
    <t>上記の「男子」「女子」の氏名は「はじめに出場選手の入力」にリンクしていますが、引率責任者等は手書きで記入してください。</t>
    <rPh sb="0" eb="2">
      <t>ジョウキ</t>
    </rPh>
    <rPh sb="4" eb="6">
      <t>ダンシ</t>
    </rPh>
    <rPh sb="8" eb="10">
      <t>ジョシ</t>
    </rPh>
    <rPh sb="12" eb="14">
      <t>シメイ</t>
    </rPh>
    <rPh sb="20" eb="22">
      <t>シュツジョウ</t>
    </rPh>
    <rPh sb="22" eb="24">
      <t>センシュ</t>
    </rPh>
    <rPh sb="25" eb="27">
      <t>ニュウリョク</t>
    </rPh>
    <rPh sb="39" eb="41">
      <t>インソツ</t>
    </rPh>
    <rPh sb="41" eb="43">
      <t>セキニン</t>
    </rPh>
    <rPh sb="43" eb="44">
      <t>シャ</t>
    </rPh>
    <rPh sb="44" eb="45">
      <t>トウ</t>
    </rPh>
    <rPh sb="46" eb="48">
      <t>テガ</t>
    </rPh>
    <rPh sb="50" eb="52">
      <t>キニュウ</t>
    </rPh>
    <phoneticPr fontId="5"/>
  </si>
  <si>
    <t>各団体の代表者はこの表を入場受付の際に提出してください。締め切りは８時３０分です。
提出がない団体は入場はできません。</t>
    <rPh sb="0" eb="3">
      <t>カクダンタイ</t>
    </rPh>
    <rPh sb="4" eb="7">
      <t>ダイヒョウシャ</t>
    </rPh>
    <rPh sb="10" eb="11">
      <t>ヒョウ</t>
    </rPh>
    <rPh sb="12" eb="14">
      <t>ニュウジョウ</t>
    </rPh>
    <rPh sb="14" eb="16">
      <t>ウケツケ</t>
    </rPh>
    <rPh sb="17" eb="18">
      <t>サイ</t>
    </rPh>
    <rPh sb="19" eb="21">
      <t>テイシュツ</t>
    </rPh>
    <rPh sb="28" eb="29">
      <t>シ</t>
    </rPh>
    <rPh sb="30" eb="31">
      <t>キ</t>
    </rPh>
    <rPh sb="34" eb="35">
      <t>ジ</t>
    </rPh>
    <rPh sb="37" eb="38">
      <t>フン</t>
    </rPh>
    <rPh sb="42" eb="44">
      <t>テイシュツ</t>
    </rPh>
    <rPh sb="47" eb="49">
      <t>ダンタイ</t>
    </rPh>
    <rPh sb="50" eb="52">
      <t>ニュウジョウ</t>
    </rPh>
    <phoneticPr fontId="5"/>
  </si>
  <si>
    <t>◎大会当日の個人健康チェック表（保護者の承諾書を兼ねる）</t>
    <rPh sb="16" eb="19">
      <t>ホゴシャ</t>
    </rPh>
    <rPh sb="20" eb="23">
      <t>ショウダクショ</t>
    </rPh>
    <rPh sb="24" eb="25">
      <t>カ</t>
    </rPh>
    <phoneticPr fontId="2"/>
  </si>
  <si>
    <t>※参加する選手、引率責任者や監督、補助員、審判員等の大会役員についても提出が必要です。</t>
    <rPh sb="17" eb="19">
      <t>ホジョ</t>
    </rPh>
    <rPh sb="19" eb="20">
      <t>イン</t>
    </rPh>
    <rPh sb="21" eb="23">
      <t>シンパン</t>
    </rPh>
    <rPh sb="23" eb="24">
      <t>イン</t>
    </rPh>
    <phoneticPr fontId="5"/>
  </si>
  <si>
    <t>※団体で出場する場合、このチェック表は、前日に配付。団体責任者は当日回収し「健康チェック一覧表（団体集約用）」にまとめて提出する。</t>
    <rPh sb="1" eb="3">
      <t>ダンタイ</t>
    </rPh>
    <rPh sb="4" eb="6">
      <t>シュツジョウ</t>
    </rPh>
    <rPh sb="8" eb="10">
      <t>バアイ</t>
    </rPh>
    <rPh sb="17" eb="18">
      <t>ヒョウ</t>
    </rPh>
    <rPh sb="20" eb="22">
      <t>ゼンジツ</t>
    </rPh>
    <rPh sb="23" eb="25">
      <t>ハイフ</t>
    </rPh>
    <rPh sb="26" eb="28">
      <t>ダンタイ</t>
    </rPh>
    <rPh sb="28" eb="31">
      <t>セキニンシャ</t>
    </rPh>
    <rPh sb="32" eb="34">
      <t>トウジツ</t>
    </rPh>
    <rPh sb="34" eb="36">
      <t>カイシュウ</t>
    </rPh>
    <rPh sb="38" eb="40">
      <t>ケンコウ</t>
    </rPh>
    <rPh sb="44" eb="46">
      <t>イチラン</t>
    </rPh>
    <rPh sb="46" eb="47">
      <t>ヒョウ</t>
    </rPh>
    <rPh sb="48" eb="50">
      <t>ダンタイ</t>
    </rPh>
    <rPh sb="50" eb="52">
      <t>シュウヤク</t>
    </rPh>
    <rPh sb="52" eb="53">
      <t>ヨウ</t>
    </rPh>
    <rPh sb="60" eb="62">
      <t>テイシュツ</t>
    </rPh>
    <phoneticPr fontId="2"/>
  </si>
  <si>
    <t>大会名</t>
    <phoneticPr fontId="2"/>
  </si>
  <si>
    <t>提出日</t>
  </si>
  <si>
    <t>開　催
場　所</t>
    <phoneticPr fontId="2"/>
  </si>
  <si>
    <t>七尾市城山陸上競技場</t>
    <rPh sb="0" eb="3">
      <t>ナナオシ</t>
    </rPh>
    <rPh sb="3" eb="10">
      <t>ジョウヤマリクジョウキョウギジョウ</t>
    </rPh>
    <phoneticPr fontId="2"/>
  </si>
  <si>
    <t>選　手
氏　名</t>
    <phoneticPr fontId="2"/>
  </si>
  <si>
    <t>年齢</t>
    <rPh sb="0" eb="2">
      <t>ネンレイ</t>
    </rPh>
    <phoneticPr fontId="2"/>
  </si>
  <si>
    <t>歳</t>
    <rPh sb="0" eb="1">
      <t>サイ</t>
    </rPh>
    <phoneticPr fontId="2"/>
  </si>
  <si>
    <t>学年</t>
    <rPh sb="0" eb="2">
      <t>ガクネン</t>
    </rPh>
    <phoneticPr fontId="2"/>
  </si>
  <si>
    <t>年</t>
    <rPh sb="0" eb="1">
      <t>ネン</t>
    </rPh>
    <phoneticPr fontId="2"/>
  </si>
  <si>
    <t>選　手
連絡先</t>
    <rPh sb="0" eb="1">
      <t>セン</t>
    </rPh>
    <rPh sb="2" eb="3">
      <t>テ</t>
    </rPh>
    <rPh sb="4" eb="7">
      <t>レンラクサキ</t>
    </rPh>
    <phoneticPr fontId="2"/>
  </si>
  <si>
    <t>〒　　　－</t>
    <phoneticPr fontId="2"/>
  </si>
  <si>
    <t>保護者
氏　名</t>
    <rPh sb="0" eb="3">
      <t>ホゴシャ</t>
    </rPh>
    <rPh sb="4" eb="5">
      <t>シ</t>
    </rPh>
    <rPh sb="6" eb="7">
      <t>ナ</t>
    </rPh>
    <phoneticPr fontId="2"/>
  </si>
  <si>
    <t>小、中学生の場合のみ
　　　　　　　　　　　　　印</t>
    <rPh sb="0" eb="1">
      <t>ショウ</t>
    </rPh>
    <rPh sb="2" eb="5">
      <t>チュウガクセイ</t>
    </rPh>
    <rPh sb="6" eb="8">
      <t>バアイ</t>
    </rPh>
    <rPh sb="25" eb="26">
      <t>イン</t>
    </rPh>
    <phoneticPr fontId="5"/>
  </si>
  <si>
    <t>住所</t>
    <phoneticPr fontId="2"/>
  </si>
  <si>
    <t>（TEL　　　－　　　　－　　　　　）</t>
    <phoneticPr fontId="2"/>
  </si>
  <si>
    <t>学校名
所属名</t>
    <phoneticPr fontId="2"/>
  </si>
  <si>
    <t>①</t>
  </si>
  <si>
    <t>今日の体温は何度ですか。</t>
    <phoneticPr fontId="2"/>
  </si>
  <si>
    <t>　　　　　　　　　℃</t>
    <phoneticPr fontId="2"/>
  </si>
  <si>
    <t>②</t>
  </si>
  <si>
    <t>今日はマスクを持っていますか</t>
    <rPh sb="0" eb="2">
      <t>キョウ</t>
    </rPh>
    <phoneticPr fontId="2"/>
  </si>
  <si>
    <t>持っている・持っていない</t>
    <phoneticPr fontId="2"/>
  </si>
  <si>
    <t>③</t>
    <phoneticPr fontId="2"/>
  </si>
  <si>
    <t>ア</t>
  </si>
  <si>
    <t>平熱を超える発熱（37.3度以上）があった</t>
    <phoneticPr fontId="2"/>
  </si>
  <si>
    <t>はい　・　いいえ</t>
    <phoneticPr fontId="2"/>
  </si>
  <si>
    <t>イ</t>
  </si>
  <si>
    <t>咳（せき）、のどの痛みなど風邪の症状があった</t>
    <phoneticPr fontId="2"/>
  </si>
  <si>
    <t>ウ</t>
  </si>
  <si>
    <t>だるさ（倦怠（けんたい）感）、息苦しさ（呼吸困難）があった</t>
    <phoneticPr fontId="2"/>
  </si>
  <si>
    <t>エ</t>
  </si>
  <si>
    <t>嗅覚や味覚に異常を感じたことがあった</t>
    <phoneticPr fontId="2"/>
  </si>
  <si>
    <t>オ</t>
  </si>
  <si>
    <t>体が重く感じたり、疲れやすいと感じたことがあった</t>
    <phoneticPr fontId="2"/>
  </si>
  <si>
    <t>カ</t>
  </si>
  <si>
    <t>新型コロナウイルス感染症陽性とされた方との濃厚接触があった</t>
    <rPh sb="18" eb="19">
      <t>カタ</t>
    </rPh>
    <phoneticPr fontId="2"/>
  </si>
  <si>
    <t>キ</t>
  </si>
  <si>
    <t>同居家族に感染が疑われる方がいた</t>
    <phoneticPr fontId="2"/>
  </si>
  <si>
    <t>ク</t>
  </si>
  <si>
    <t>過去14 日以内に政府から入国制限、入国後の観察期間を必要とされている国、地域等への渡航又は当該在住者との濃厚接触があった</t>
    <phoneticPr fontId="2"/>
  </si>
  <si>
    <t>記載責任者の確認</t>
    <rPh sb="0" eb="2">
      <t>キサイ</t>
    </rPh>
    <rPh sb="2" eb="5">
      <t>セキニンシャ</t>
    </rPh>
    <rPh sb="6" eb="8">
      <t>カクニン</t>
    </rPh>
    <phoneticPr fontId="2"/>
  </si>
  <si>
    <t>□　チェックリストに記載した内容に、間違いはありません。</t>
    <phoneticPr fontId="2"/>
  </si>
  <si>
    <t>□　私は、大会期間中、感染防止に努め、主催者の指示に従います。</t>
    <phoneticPr fontId="2"/>
  </si>
  <si>
    <r>
      <t>　　　　　上の２つについて、当てはまる場合は、</t>
    </r>
    <r>
      <rPr>
        <sz val="11"/>
        <rFont val="Segoe UI Symbol"/>
        <family val="2"/>
      </rPr>
      <t>⬜</t>
    </r>
    <r>
      <rPr>
        <sz val="11"/>
        <rFont val="HG丸ｺﾞｼｯｸM-PRO"/>
        <family val="3"/>
        <charset val="128"/>
      </rPr>
      <t>に　”</t>
    </r>
    <r>
      <rPr>
        <sz val="11"/>
        <rFont val="Segoe UI Symbol"/>
        <family val="3"/>
      </rPr>
      <t>✔</t>
    </r>
    <r>
      <rPr>
        <sz val="11"/>
        <rFont val="HG丸ｺﾞｼｯｸM-PRO"/>
        <family val="3"/>
        <charset val="128"/>
      </rPr>
      <t>”を入れてください。</t>
    </r>
    <phoneticPr fontId="2"/>
  </si>
  <si>
    <t>この用紙の提出のない方は入場で出来ません。</t>
    <rPh sb="2" eb="4">
      <t>ヨウシ</t>
    </rPh>
    <rPh sb="5" eb="7">
      <t>テイシュツ</t>
    </rPh>
    <rPh sb="10" eb="11">
      <t>カタ</t>
    </rPh>
    <rPh sb="12" eb="14">
      <t>ニュウジョウ</t>
    </rPh>
    <rPh sb="15" eb="17">
      <t>デキ</t>
    </rPh>
    <phoneticPr fontId="5"/>
  </si>
  <si>
    <t>※大会が複数日、開催される場合は、その都度、提出して下さい。</t>
  </si>
  <si>
    <t>中学生３００円</t>
    <rPh sb="0" eb="3">
      <t>チュウガクセイ</t>
    </rPh>
    <rPh sb="6" eb="7">
      <t>エン</t>
    </rPh>
    <phoneticPr fontId="5"/>
  </si>
  <si>
    <t>小学生３００円</t>
    <rPh sb="0" eb="3">
      <t>ショウガクセイ</t>
    </rPh>
    <rPh sb="6" eb="7">
      <t>エン</t>
    </rPh>
    <phoneticPr fontId="5"/>
  </si>
  <si>
    <t>開催日</t>
    <rPh sb="0" eb="3">
      <t>カイサイビ</t>
    </rPh>
    <phoneticPr fontId="5"/>
  </si>
  <si>
    <t>80mH</t>
    <phoneticPr fontId="5"/>
  </si>
  <si>
    <t>100mH</t>
  </si>
  <si>
    <t>JT/JB</t>
  </si>
  <si>
    <t>JT/JB</t>
    <phoneticPr fontId="5"/>
  </si>
  <si>
    <t>※セルの入力ミスが無いか申込書の個人参加料明細表で確認して下さい。</t>
    <rPh sb="4" eb="6">
      <t>ニュウリョク</t>
    </rPh>
    <rPh sb="9" eb="10">
      <t>ナ</t>
    </rPh>
    <rPh sb="12" eb="14">
      <t>モウシコミ</t>
    </rPh>
    <rPh sb="14" eb="15">
      <t>ショ</t>
    </rPh>
    <rPh sb="23" eb="24">
      <t>ヒョウ</t>
    </rPh>
    <rPh sb="25" eb="27">
      <t>カクニン</t>
    </rPh>
    <rPh sb="29" eb="30">
      <t>クダ</t>
    </rPh>
    <phoneticPr fontId="5"/>
  </si>
  <si>
    <t>所属名（校種）</t>
    <rPh sb="0" eb="3">
      <t>ショゾクメイ</t>
    </rPh>
    <rPh sb="4" eb="6">
      <t>コウシュ</t>
    </rPh>
    <phoneticPr fontId="5"/>
  </si>
  <si>
    <t>男子選手名簿</t>
    <rPh sb="0" eb="2">
      <t>ダンシ</t>
    </rPh>
    <rPh sb="2" eb="4">
      <t>センシュ</t>
    </rPh>
    <rPh sb="4" eb="6">
      <t>メイボ</t>
    </rPh>
    <phoneticPr fontId="5"/>
  </si>
  <si>
    <t>女子選手名簿</t>
    <rPh sb="0" eb="2">
      <t>ジョシ</t>
    </rPh>
    <rPh sb="2" eb="4">
      <t>センシュ</t>
    </rPh>
    <rPh sb="4" eb="6">
      <t>メイボ</t>
    </rPh>
    <phoneticPr fontId="5"/>
  </si>
  <si>
    <t>男　子 ４×１００ｍＲ</t>
  </si>
  <si>
    <t>男　子 ４×４００ｍＲ</t>
    <phoneticPr fontId="5"/>
  </si>
  <si>
    <t>女　子 ４×１００ｍＲ</t>
    <rPh sb="0" eb="1">
      <t>ジョ</t>
    </rPh>
    <phoneticPr fontId="5"/>
  </si>
  <si>
    <t>女　子 ４×４００ｍＲ</t>
    <rPh sb="0" eb="1">
      <t>ジョ</t>
    </rPh>
    <phoneticPr fontId="5"/>
  </si>
  <si>
    <t>リレーメンバー確認表</t>
    <rPh sb="7" eb="9">
      <t>カクニン</t>
    </rPh>
    <rPh sb="9" eb="10">
      <t>ヒョウ</t>
    </rPh>
    <phoneticPr fontId="5"/>
  </si>
  <si>
    <t>コンバインドA</t>
    <phoneticPr fontId="5"/>
  </si>
  <si>
    <t>コンバインドB</t>
    <phoneticPr fontId="5"/>
  </si>
  <si>
    <t>８０ｍH</t>
    <phoneticPr fontId="5"/>
  </si>
  <si>
    <t>走高跳</t>
    <rPh sb="0" eb="3">
      <t>ハシリタカトビ</t>
    </rPh>
    <phoneticPr fontId="5"/>
  </si>
  <si>
    <t>走幅跳</t>
    <rPh sb="0" eb="3">
      <t>ハシリハバトビ</t>
    </rPh>
    <phoneticPr fontId="5"/>
  </si>
  <si>
    <t>JB投</t>
    <rPh sb="2" eb="3">
      <t>ナ</t>
    </rPh>
    <phoneticPr fontId="5"/>
  </si>
  <si>
    <t>※自己記録、目標記録または 「 なし 」を入力しないとエントリーできません。</t>
    <rPh sb="1" eb="3">
      <t>ジコ</t>
    </rPh>
    <rPh sb="3" eb="5">
      <t>キロク</t>
    </rPh>
    <rPh sb="6" eb="10">
      <t>モクヒョウキロク</t>
    </rPh>
    <rPh sb="21" eb="23">
      <t>ニュウリョク</t>
    </rPh>
    <phoneticPr fontId="5"/>
  </si>
  <si>
    <t>コンバインド種目</t>
    <rPh sb="6" eb="8">
      <t>シュモク</t>
    </rPh>
    <phoneticPr fontId="5"/>
  </si>
  <si>
    <t>コンバインド
エントリー数</t>
    <rPh sb="12" eb="13">
      <t>スウ</t>
    </rPh>
    <phoneticPr fontId="5"/>
  </si>
  <si>
    <t>コンバインド金額</t>
    <rPh sb="6" eb="8">
      <t>キンガク</t>
    </rPh>
    <rPh sb="7" eb="8">
      <t>ナリキン</t>
    </rPh>
    <phoneticPr fontId="5"/>
  </si>
  <si>
    <t>コンバインド種目合計</t>
    <rPh sb="6" eb="8">
      <t>シュモク</t>
    </rPh>
    <rPh sb="8" eb="10">
      <t>ゴウケイ</t>
    </rPh>
    <rPh sb="9" eb="10">
      <t>コンゴウ</t>
    </rPh>
    <phoneticPr fontId="5"/>
  </si>
  <si>
    <t>高校・大学・一般は４００円</t>
    <rPh sb="0" eb="2">
      <t>コウコウ</t>
    </rPh>
    <rPh sb="3" eb="5">
      <t>ダイガク</t>
    </rPh>
    <rPh sb="6" eb="8">
      <t>イッパン</t>
    </rPh>
    <rPh sb="12" eb="13">
      <t>エン</t>
    </rPh>
    <phoneticPr fontId="5"/>
  </si>
  <si>
    <t>小学生種目</t>
    <rPh sb="0" eb="3">
      <t>ショウガクセイ</t>
    </rPh>
    <rPh sb="3" eb="5">
      <t>シュモク</t>
    </rPh>
    <phoneticPr fontId="5"/>
  </si>
  <si>
    <t>A</t>
    <phoneticPr fontId="5"/>
  </si>
  <si>
    <t>B</t>
    <phoneticPr fontId="5"/>
  </si>
  <si>
    <t>※今年度より高校・大学・一般は１種目４００円</t>
    <rPh sb="1" eb="4">
      <t>コンネンド</t>
    </rPh>
    <rPh sb="6" eb="8">
      <t>コウコウ</t>
    </rPh>
    <rPh sb="9" eb="11">
      <t>ダイガク</t>
    </rPh>
    <rPh sb="12" eb="14">
      <t>イッパン</t>
    </rPh>
    <rPh sb="16" eb="18">
      <t>シュモク</t>
    </rPh>
    <rPh sb="21" eb="22">
      <t>エン</t>
    </rPh>
    <phoneticPr fontId="5"/>
  </si>
  <si>
    <t>チーム＝</t>
    <phoneticPr fontId="5"/>
  </si>
  <si>
    <t>人＝</t>
    <rPh sb="0" eb="1">
      <t>ニン</t>
    </rPh>
    <phoneticPr fontId="5"/>
  </si>
  <si>
    <t>※ 記録の欄にベスト記録か目標記録か「なし」を必ず入力してください。空欄だと読み込みません。</t>
    <rPh sb="2" eb="4">
      <t>キロク</t>
    </rPh>
    <rPh sb="5" eb="6">
      <t>ラン</t>
    </rPh>
    <rPh sb="10" eb="12">
      <t>キロク</t>
    </rPh>
    <rPh sb="13" eb="15">
      <t>モクヒョウ</t>
    </rPh>
    <rPh sb="15" eb="17">
      <t>キロク</t>
    </rPh>
    <rPh sb="23" eb="24">
      <t>カナラ</t>
    </rPh>
    <rPh sb="25" eb="27">
      <t>ニュウリョク</t>
    </rPh>
    <rPh sb="34" eb="36">
      <t>クウラン</t>
    </rPh>
    <rPh sb="38" eb="39">
      <t>ヨ</t>
    </rPh>
    <rPh sb="40" eb="41">
      <t>コ</t>
    </rPh>
    <phoneticPr fontId="5"/>
  </si>
  <si>
    <t>※中学生・小学生も１種目３００円</t>
    <rPh sb="1" eb="4">
      <t>チュウガクセイ</t>
    </rPh>
    <rPh sb="5" eb="8">
      <t>ショウガクセイ</t>
    </rPh>
    <rPh sb="10" eb="12">
      <t>シュモク</t>
    </rPh>
    <rPh sb="15" eb="16">
      <t>エン</t>
    </rPh>
    <phoneticPr fontId="5"/>
  </si>
  <si>
    <t>参加者数</t>
    <rPh sb="0" eb="3">
      <t>サンカシャ</t>
    </rPh>
    <rPh sb="3" eb="4">
      <t>スウ</t>
    </rPh>
    <phoneticPr fontId="5"/>
  </si>
  <si>
    <t>男子リレー種目
金額</t>
    <rPh sb="0" eb="2">
      <t>ダンシ</t>
    </rPh>
    <rPh sb="5" eb="7">
      <t>シュモク</t>
    </rPh>
    <rPh sb="8" eb="10">
      <t>キンガク</t>
    </rPh>
    <phoneticPr fontId="5"/>
  </si>
  <si>
    <t>女子リレー種目
金額</t>
    <rPh sb="0" eb="2">
      <t>ジョシ</t>
    </rPh>
    <rPh sb="5" eb="7">
      <t>シュモク</t>
    </rPh>
    <rPh sb="8" eb="10">
      <t>キンガク</t>
    </rPh>
    <phoneticPr fontId="5"/>
  </si>
  <si>
    <t>※小学生のコンバインド種目は２種目とし、６００円です。</t>
    <rPh sb="1" eb="4">
      <t>ショウガクセイ</t>
    </rPh>
    <rPh sb="11" eb="13">
      <t>シュモク</t>
    </rPh>
    <rPh sb="15" eb="17">
      <t>シュモク</t>
    </rPh>
    <rPh sb="23" eb="24">
      <t>エン</t>
    </rPh>
    <phoneticPr fontId="5"/>
  </si>
  <si>
    <t>必ず胸ナンバーは昇順で入力してください。</t>
    <rPh sb="0" eb="1">
      <t>カナラ</t>
    </rPh>
    <rPh sb="2" eb="3">
      <t>ムネ</t>
    </rPh>
    <rPh sb="8" eb="10">
      <t>ショウジュン</t>
    </rPh>
    <rPh sb="11" eb="13">
      <t>ニュウリョク</t>
    </rPh>
    <phoneticPr fontId="2"/>
  </si>
  <si>
    <t>※この申込ファイルは校種が混在している場合は読み取れません。校種ごとにファイルを作成してください。</t>
    <rPh sb="3" eb="5">
      <t>モウシコミ</t>
    </rPh>
    <rPh sb="10" eb="12">
      <t>コウシュ</t>
    </rPh>
    <rPh sb="13" eb="15">
      <t>コンザイ</t>
    </rPh>
    <rPh sb="19" eb="21">
      <t>バアイ</t>
    </rPh>
    <rPh sb="22" eb="23">
      <t>ヨ</t>
    </rPh>
    <rPh sb="24" eb="25">
      <t>ト</t>
    </rPh>
    <rPh sb="30" eb="32">
      <t>コウシュ</t>
    </rPh>
    <rPh sb="40" eb="42">
      <t>サクセイ</t>
    </rPh>
    <phoneticPr fontId="5"/>
  </si>
  <si>
    <t>※エントリー数が３０人を超える場合はファイルを２つに分けてください。その場合、ファイル名は「〇◆中学校その１」、「〇◆中学校その２」のようにしてください。</t>
    <rPh sb="6" eb="7">
      <t>スウ</t>
    </rPh>
    <rPh sb="10" eb="11">
      <t>ニン</t>
    </rPh>
    <rPh sb="12" eb="13">
      <t>コ</t>
    </rPh>
    <rPh sb="15" eb="17">
      <t>バアイ</t>
    </rPh>
    <rPh sb="26" eb="27">
      <t>ワ</t>
    </rPh>
    <rPh sb="36" eb="38">
      <t>バアイ</t>
    </rPh>
    <rPh sb="43" eb="44">
      <t>メイ</t>
    </rPh>
    <rPh sb="48" eb="51">
      <t>チュウガッコウ</t>
    </rPh>
    <phoneticPr fontId="5"/>
  </si>
  <si>
    <t>小学生</t>
    <rPh sb="0" eb="3">
      <t>ショウガクセイ</t>
    </rPh>
    <phoneticPr fontId="5"/>
  </si>
  <si>
    <t>家族用　健康チェック表　</t>
    <rPh sb="0" eb="2">
      <t>カゾク</t>
    </rPh>
    <rPh sb="2" eb="3">
      <t>ヨウ</t>
    </rPh>
    <rPh sb="4" eb="6">
      <t>ケンコウ</t>
    </rPh>
    <phoneticPr fontId="2"/>
  </si>
  <si>
    <t>選手名</t>
    <rPh sb="0" eb="1">
      <t>セン</t>
    </rPh>
    <rPh sb="1" eb="2">
      <t>テ</t>
    </rPh>
    <rPh sb="2" eb="3">
      <t>ナ</t>
    </rPh>
    <phoneticPr fontId="2"/>
  </si>
  <si>
    <t>選手の学校・クラブ名</t>
    <rPh sb="0" eb="1">
      <t>セン</t>
    </rPh>
    <rPh sb="1" eb="2">
      <t>テ</t>
    </rPh>
    <rPh sb="3" eb="5">
      <t>ガッコウ</t>
    </rPh>
    <rPh sb="9" eb="10">
      <t>ナ</t>
    </rPh>
    <phoneticPr fontId="2"/>
  </si>
  <si>
    <t>家族氏名</t>
    <rPh sb="0" eb="2">
      <t>カゾク</t>
    </rPh>
    <rPh sb="2" eb="4">
      <t>シメイ</t>
    </rPh>
    <rPh sb="3" eb="4">
      <t>メイ</t>
    </rPh>
    <phoneticPr fontId="2"/>
  </si>
  <si>
    <t>　</t>
    <phoneticPr fontId="5"/>
  </si>
  <si>
    <t>今日の体温は何度ですか</t>
    <phoneticPr fontId="2"/>
  </si>
  <si>
    <t>持っている　・　持っていない</t>
    <phoneticPr fontId="2"/>
  </si>
  <si>
    <t>　□　チェック表に記載した内容に、間違いはありません。</t>
    <rPh sb="7" eb="8">
      <t>ヒョウ</t>
    </rPh>
    <phoneticPr fontId="2"/>
  </si>
  <si>
    <t>　□　私は、大会期間中、感染防止に努め、主催者の指示に従います。</t>
    <phoneticPr fontId="2"/>
  </si>
  <si>
    <t>１家族２名まで観戦できます。必ず１人１枚、提出してください。</t>
    <rPh sb="1" eb="3">
      <t>カゾク</t>
    </rPh>
    <rPh sb="4" eb="5">
      <t>メイ</t>
    </rPh>
    <rPh sb="7" eb="9">
      <t>カンセン</t>
    </rPh>
    <rPh sb="14" eb="15">
      <t>カナラ</t>
    </rPh>
    <rPh sb="17" eb="18">
      <t>ニン</t>
    </rPh>
    <rPh sb="19" eb="20">
      <t>マイ</t>
    </rPh>
    <rPh sb="21" eb="23">
      <t>テイシュツ</t>
    </rPh>
    <phoneticPr fontId="2"/>
  </si>
  <si>
    <t>選手との関係　（　　　）
連絡先　　　　　　-　　　　　-</t>
    <rPh sb="0" eb="2">
      <t>センシュ</t>
    </rPh>
    <rPh sb="4" eb="5">
      <t>カン</t>
    </rPh>
    <rPh sb="5" eb="6">
      <t>カカリ</t>
    </rPh>
    <rPh sb="13" eb="16">
      <t>レンラクサキ</t>
    </rPh>
    <phoneticPr fontId="5"/>
  </si>
  <si>
    <t>下の質問は、大会前１週間（    月    日から    月     日まで）について、お答えください。</t>
    <phoneticPr fontId="2"/>
  </si>
  <si>
    <r>
      <t>●記載責任者の確認　（下の３つについて、当てはまる場合は、</t>
    </r>
    <r>
      <rPr>
        <b/>
        <sz val="12"/>
        <color theme="1"/>
        <rFont val="Segoe UI Emoji"/>
        <family val="2"/>
      </rPr>
      <t>⬜</t>
    </r>
    <r>
      <rPr>
        <b/>
        <sz val="12"/>
        <color theme="1"/>
        <rFont val="ＭＳ Ｐゴシック"/>
        <family val="3"/>
        <charset val="128"/>
        <scheme val="minor"/>
      </rPr>
      <t>に　”✔”を入れてください）</t>
    </r>
    <rPh sb="1" eb="3">
      <t>キサイ</t>
    </rPh>
    <rPh sb="3" eb="6">
      <t>セキニンシャ</t>
    </rPh>
    <rPh sb="7" eb="9">
      <t>カクニン</t>
    </rPh>
    <rPh sb="11" eb="12">
      <t>シタ</t>
    </rPh>
    <phoneticPr fontId="2"/>
  </si>
  <si>
    <t>●お願い　（下の５つについて、協力をお願いします）</t>
    <rPh sb="2" eb="3">
      <t>ネガ</t>
    </rPh>
    <rPh sb="6" eb="7">
      <t>シタ</t>
    </rPh>
    <rPh sb="15" eb="17">
      <t>キョウリョク</t>
    </rPh>
    <rPh sb="19" eb="20">
      <t>ネガ</t>
    </rPh>
    <phoneticPr fontId="5"/>
  </si>
  <si>
    <t>　☆ 観戦場所は、陸上競技場スタンドのみです。
　  　スタンドでのテント等の設営禁止！</t>
    <rPh sb="3" eb="7">
      <t>カンセンバショ</t>
    </rPh>
    <rPh sb="9" eb="11">
      <t>リクジョウ</t>
    </rPh>
    <rPh sb="11" eb="14">
      <t>キョウギジョウ</t>
    </rPh>
    <rPh sb="37" eb="38">
      <t>トウ</t>
    </rPh>
    <rPh sb="39" eb="41">
      <t>セツエイ</t>
    </rPh>
    <rPh sb="41" eb="43">
      <t>キンシ</t>
    </rPh>
    <phoneticPr fontId="5"/>
  </si>
  <si>
    <r>
      <t>　☆ 観戦の際は、隣人との間隔を開け、必ず座って応援してください。
   　</t>
    </r>
    <r>
      <rPr>
        <sz val="9"/>
        <color theme="1"/>
        <rFont val="ＭＳ Ｐゴシック"/>
        <family val="3"/>
        <charset val="128"/>
        <scheme val="major"/>
      </rPr>
      <t>　</t>
    </r>
    <r>
      <rPr>
        <sz val="15"/>
        <color theme="1"/>
        <rFont val="ＭＳ Ｐゴシック"/>
        <family val="3"/>
        <charset val="128"/>
        <scheme val="major"/>
      </rPr>
      <t>危険なので手すりに寄りかからない！</t>
    </r>
    <rPh sb="3" eb="5">
      <t>カンセン</t>
    </rPh>
    <rPh sb="6" eb="7">
      <t>サイ</t>
    </rPh>
    <rPh sb="9" eb="10">
      <t>トナリ</t>
    </rPh>
    <rPh sb="10" eb="11">
      <t>ヒト</t>
    </rPh>
    <rPh sb="13" eb="15">
      <t>カンカク</t>
    </rPh>
    <rPh sb="16" eb="17">
      <t>ア</t>
    </rPh>
    <rPh sb="19" eb="20">
      <t>カナラ</t>
    </rPh>
    <rPh sb="21" eb="22">
      <t>スワ</t>
    </rPh>
    <rPh sb="24" eb="26">
      <t>オウエン</t>
    </rPh>
    <rPh sb="39" eb="41">
      <t>キケン</t>
    </rPh>
    <rPh sb="44" eb="45">
      <t>テ</t>
    </rPh>
    <rPh sb="48" eb="49">
      <t>ヨ</t>
    </rPh>
    <phoneticPr fontId="5"/>
  </si>
  <si>
    <t>　☆ 観戦中は、マスク着用し、会話を控えてください。</t>
    <rPh sb="3" eb="6">
      <t>カンセンチュウ</t>
    </rPh>
    <rPh sb="15" eb="17">
      <t>カイワ</t>
    </rPh>
    <rPh sb="18" eb="19">
      <t>ヒカ</t>
    </rPh>
    <phoneticPr fontId="5"/>
  </si>
  <si>
    <t>　☆ 声を出しての応援禁止！　飲食禁止！</t>
    <rPh sb="11" eb="13">
      <t>キンシ</t>
    </rPh>
    <phoneticPr fontId="5"/>
  </si>
  <si>
    <t>　☆ 選手の競技終了後、速やかにスタンドから退席してください。
　　　長時間の観戦禁止！</t>
    <rPh sb="8" eb="11">
      <t>シュウリョウゴ</t>
    </rPh>
    <rPh sb="35" eb="38">
      <t>チョウジカン</t>
    </rPh>
    <rPh sb="36" eb="38">
      <t>キンシ</t>
    </rPh>
    <phoneticPr fontId="5"/>
  </si>
  <si>
    <t>この用紙を受付（中央玄関）に提出してください。
提出のない方は入場できません。</t>
    <rPh sb="2" eb="4">
      <t>ヨウシ</t>
    </rPh>
    <rPh sb="5" eb="7">
      <t>ウケツケ</t>
    </rPh>
    <rPh sb="8" eb="10">
      <t>チュウオウ</t>
    </rPh>
    <rPh sb="10" eb="12">
      <t>ゲンカン</t>
    </rPh>
    <rPh sb="14" eb="16">
      <t>テイシュツ</t>
    </rPh>
    <rPh sb="24" eb="26">
      <t>テイシュツ</t>
    </rPh>
    <rPh sb="29" eb="30">
      <t>カタ</t>
    </rPh>
    <rPh sb="31" eb="33">
      <t>ニュウジョウ</t>
    </rPh>
    <phoneticPr fontId="5"/>
  </si>
  <si>
    <t>　□　大会開催後、１週間以内に感染や感染の疑いが生じた場合、速やかに選手が
        所属する学校（クラブ）に連絡します。</t>
    <rPh sb="3" eb="4">
      <t>ダイ</t>
    </rPh>
    <rPh sb="4" eb="5">
      <t>カイ</t>
    </rPh>
    <rPh sb="5" eb="8">
      <t>カイサイゴ</t>
    </rPh>
    <rPh sb="10" eb="12">
      <t>シュウカン</t>
    </rPh>
    <rPh sb="12" eb="14">
      <t>イナイ</t>
    </rPh>
    <rPh sb="15" eb="17">
      <t>カンセン</t>
    </rPh>
    <rPh sb="18" eb="20">
      <t>カンセン</t>
    </rPh>
    <rPh sb="21" eb="22">
      <t>ウタガ</t>
    </rPh>
    <rPh sb="24" eb="25">
      <t>ショウ</t>
    </rPh>
    <rPh sb="27" eb="29">
      <t>バアイ</t>
    </rPh>
    <rPh sb="30" eb="31">
      <t>スミ</t>
    </rPh>
    <rPh sb="34" eb="36">
      <t>センシュ</t>
    </rPh>
    <rPh sb="46" eb="48">
      <t>ショゾク</t>
    </rPh>
    <rPh sb="50" eb="52">
      <t>ガッコウ</t>
    </rPh>
    <rPh sb="58" eb="60">
      <t>レンラク</t>
    </rPh>
    <phoneticPr fontId="2"/>
  </si>
  <si>
    <t>トラック種目の確認</t>
    <rPh sb="4" eb="6">
      <t>シュモク</t>
    </rPh>
    <rPh sb="7" eb="9">
      <t>カクニン</t>
    </rPh>
    <phoneticPr fontId="5"/>
  </si>
  <si>
    <t>フィールド種目の確認</t>
    <rPh sb="5" eb="7">
      <t>シュモク</t>
    </rPh>
    <rPh sb="8" eb="10">
      <t>カクニン</t>
    </rPh>
    <phoneticPr fontId="5"/>
  </si>
  <si>
    <t>その他</t>
    <rPh sb="2" eb="3">
      <t>タ</t>
    </rPh>
    <phoneticPr fontId="5"/>
  </si>
  <si>
    <r>
      <rPr>
        <b/>
        <sz val="11"/>
        <color theme="1"/>
        <rFont val="ＭＳ Ｐゴシック"/>
        <family val="3"/>
        <charset val="128"/>
        <scheme val="minor"/>
      </rPr>
      <t>自己記録の記入例</t>
    </r>
    <r>
      <rPr>
        <sz val="11"/>
        <color theme="1"/>
        <rFont val="ＭＳ Ｐゴシック"/>
        <family val="2"/>
        <charset val="128"/>
        <scheme val="minor"/>
      </rPr>
      <t xml:space="preserve">
※半角数字
　　　１２秒３０　⇒　1230
　　　６５秒７８　⇒　10578
　１３分２秒３４　⇒　130234
注意：手動記録しかない場合も１００分の１秒まで記入する。
(末尾に0を付ける。)
　　１ｍ７５　⇒　175
　３４ｍ５６　⇒　3456
※走高跳、走幅跳、砲丸投等の10m未満の場合は３桁。
※記録がない場合は「</t>
    </r>
    <r>
      <rPr>
        <b/>
        <sz val="11"/>
        <color theme="1"/>
        <rFont val="ＭＳ Ｐゴシック"/>
        <family val="3"/>
        <charset val="128"/>
        <scheme val="minor"/>
      </rPr>
      <t>なし</t>
    </r>
    <r>
      <rPr>
        <sz val="11"/>
        <color theme="1"/>
        <rFont val="ＭＳ Ｐゴシック"/>
        <family val="2"/>
        <charset val="128"/>
        <scheme val="minor"/>
      </rPr>
      <t xml:space="preserve">」か目標記録を入力する。記入の無い場合は読み込めません。
障害走の入力
　  80mHで  １２秒３４⇒　S1234
　110mHで  １２秒３４⇒　1235
　110mJHで １２秒３４⇒　J1236
　100mHで１２秒３４⇒　1235
　100mYHで１２秒３４⇒　Y1236
※上記以外の障害走等は「その他」の欄に入力
　300mHは  ５４秒３２⇒　3H5432
　400mHは ６５秒４３⇒　4H10543
　3000mSCで
      １０分１２秒３４⇒　SC101234
※300mHと3000mSC等については実施種目か否かを要項で確認してください。
</t>
    </r>
    <r>
      <rPr>
        <sz val="11"/>
        <color theme="1"/>
        <rFont val="ＭＳ Ｐゴシック"/>
        <family val="3"/>
        <charset val="128"/>
        <scheme val="minor"/>
      </rPr>
      <t>砲丸投の入力
　２．７２１㎏で１２ｍ３４⇒ 2K1234
　４㎏で１２ｍ３４⇒ 4K1234
　５㎏で１２ｍ３４⇒ 5K1234
　６㎏で１２ｍ３４⇒ 6K1234
　７．２６㎏で１２ｍ３４⇒ 7K1234
やり投等の入力
　やり投で５４ｍ３２⇒　5432
　ｼﾞｬﾍﾞﾘｯｸｽﾛｰで５４ｍ３２⇒　JT5432
　ｼﾞｬﾍﾞﾘｯｸﾎﾞｰﾙ投で５４ｍ３２⇒　JB5432</t>
    </r>
    <rPh sb="154" eb="156">
      <t>バアイ</t>
    </rPh>
    <rPh sb="193" eb="194">
      <t>ヨ</t>
    </rPh>
    <rPh sb="195" eb="196">
      <t>コ</t>
    </rPh>
    <rPh sb="324" eb="325">
      <t>トウ</t>
    </rPh>
    <rPh sb="329" eb="330">
      <t>タ</t>
    </rPh>
    <rPh sb="332" eb="333">
      <t>ラン</t>
    </rPh>
    <rPh sb="586" eb="587">
      <t>トウ</t>
    </rPh>
    <phoneticPr fontId="5"/>
  </si>
  <si>
    <t>個人参加種目・参加料確認表</t>
    <rPh sb="0" eb="2">
      <t>コジン</t>
    </rPh>
    <rPh sb="2" eb="4">
      <t>サンカ</t>
    </rPh>
    <rPh sb="4" eb="6">
      <t>シュモク</t>
    </rPh>
    <rPh sb="7" eb="9">
      <t>サンカ</t>
    </rPh>
    <rPh sb="9" eb="10">
      <t>リョウ</t>
    </rPh>
    <rPh sb="10" eb="12">
      <t>カクニン</t>
    </rPh>
    <rPh sb="12" eb="13">
      <t>ヒョウ</t>
    </rPh>
    <phoneticPr fontId="5"/>
  </si>
  <si>
    <r>
      <rPr>
        <sz val="10"/>
        <rFont val="ＭＳ Ｐゴシック"/>
        <family val="3"/>
        <charset val="128"/>
        <scheme val="minor"/>
      </rPr>
      <t xml:space="preserve">読み仮名
</t>
    </r>
    <r>
      <rPr>
        <sz val="9"/>
        <color rgb="FFFF0000"/>
        <rFont val="ＭＳ Ｐゴシック"/>
        <family val="3"/>
        <charset val="128"/>
        <scheme val="minor"/>
      </rPr>
      <t>特に難しい読み方の場合は必ず
入力してください</t>
    </r>
    <rPh sb="0" eb="1">
      <t>ヨ</t>
    </rPh>
    <rPh sb="2" eb="4">
      <t>ガナ</t>
    </rPh>
    <rPh sb="5" eb="6">
      <t>トク</t>
    </rPh>
    <rPh sb="7" eb="8">
      <t>ムズカ</t>
    </rPh>
    <rPh sb="10" eb="11">
      <t>ヨ</t>
    </rPh>
    <rPh sb="12" eb="13">
      <t>カタ</t>
    </rPh>
    <rPh sb="14" eb="16">
      <t>バアイ</t>
    </rPh>
    <rPh sb="17" eb="18">
      <t>カナラ</t>
    </rPh>
    <rPh sb="20" eb="22">
      <t>ニュウリョク</t>
    </rPh>
    <phoneticPr fontId="2"/>
  </si>
  <si>
    <r>
      <rPr>
        <b/>
        <sz val="11"/>
        <color theme="1"/>
        <rFont val="ＭＳ Ｐゴシック"/>
        <family val="3"/>
        <charset val="128"/>
        <scheme val="minor"/>
      </rPr>
      <t>自己記録の入力方法</t>
    </r>
    <r>
      <rPr>
        <sz val="11"/>
        <color theme="1"/>
        <rFont val="ＭＳ Ｐゴシック"/>
        <family val="3"/>
        <charset val="128"/>
        <scheme val="minor"/>
      </rPr>
      <t xml:space="preserve">
記入例
１分２秒３４　→　10234
６５秒４３　→　10543
６５秒４　→　10540
注意：手動記録しかない場合も１００分の１秒まで記入する。
※空欄の場合は読み込めません。必ずエントリーされているかを確認してください。</t>
    </r>
    <rPh sb="87" eb="89">
      <t>クウラン</t>
    </rPh>
    <rPh sb="90" eb="92">
      <t>バアイ</t>
    </rPh>
    <rPh sb="93" eb="94">
      <t>ヨ</t>
    </rPh>
    <rPh sb="95" eb="96">
      <t>コ</t>
    </rPh>
    <rPh sb="101" eb="102">
      <t>カナラ</t>
    </rPh>
    <rPh sb="115" eb="117">
      <t>カクニン</t>
    </rPh>
    <phoneticPr fontId="5"/>
  </si>
  <si>
    <t>小学生混成用</t>
    <rPh sb="0" eb="3">
      <t>ショウガクセイ</t>
    </rPh>
    <rPh sb="3" eb="5">
      <t>コンセイ</t>
    </rPh>
    <rPh sb="5" eb="6">
      <t>ヨウ</t>
    </rPh>
    <phoneticPr fontId="5"/>
  </si>
  <si>
    <t>当日審判の可能な方</t>
    <rPh sb="0" eb="2">
      <t>トウジツ</t>
    </rPh>
    <rPh sb="2" eb="4">
      <t>シンパン</t>
    </rPh>
    <rPh sb="5" eb="7">
      <t>カノウ</t>
    </rPh>
    <rPh sb="8" eb="9">
      <t>カタ</t>
    </rPh>
    <phoneticPr fontId="5"/>
  </si>
  <si>
    <t>氏　名</t>
    <rPh sb="0" eb="1">
      <t>シ</t>
    </rPh>
    <rPh sb="2" eb="3">
      <t>ナ</t>
    </rPh>
    <phoneticPr fontId="5"/>
  </si>
  <si>
    <t>担当希望</t>
    <rPh sb="0" eb="4">
      <t>タントウキボウ</t>
    </rPh>
    <phoneticPr fontId="5"/>
  </si>
  <si>
    <t>記録情報処理</t>
    <rPh sb="0" eb="2">
      <t>キロク</t>
    </rPh>
    <rPh sb="2" eb="4">
      <t>ジョウホウ</t>
    </rPh>
    <rPh sb="4" eb="6">
      <t>ショリ</t>
    </rPh>
    <phoneticPr fontId="3"/>
  </si>
  <si>
    <t>写真判定</t>
    <rPh sb="0" eb="2">
      <t>シャシン</t>
    </rPh>
    <rPh sb="2" eb="4">
      <t>ハンテイ</t>
    </rPh>
    <phoneticPr fontId="3"/>
  </si>
  <si>
    <t>競技者係</t>
    <rPh sb="0" eb="3">
      <t>キョウギシャ</t>
    </rPh>
    <rPh sb="3" eb="4">
      <t>カカリ</t>
    </rPh>
    <phoneticPr fontId="3"/>
  </si>
  <si>
    <t>風力計測係</t>
    <rPh sb="0" eb="2">
      <t>フウリョク</t>
    </rPh>
    <rPh sb="2" eb="4">
      <t>ケイソク</t>
    </rPh>
    <rPh sb="4" eb="5">
      <t>カカリ</t>
    </rPh>
    <phoneticPr fontId="3"/>
  </si>
  <si>
    <t>決勝審判員</t>
    <rPh sb="0" eb="2">
      <t>ケッショウ</t>
    </rPh>
    <rPh sb="2" eb="5">
      <t>シンパンイン</t>
    </rPh>
    <phoneticPr fontId="3"/>
  </si>
  <si>
    <t>計時員</t>
    <rPh sb="0" eb="2">
      <t>ケイジ</t>
    </rPh>
    <rPh sb="2" eb="3">
      <t>イン</t>
    </rPh>
    <phoneticPr fontId="3"/>
  </si>
  <si>
    <t>監察員</t>
    <rPh sb="0" eb="2">
      <t>カンサツ</t>
    </rPh>
    <rPh sb="2" eb="3">
      <t>イン</t>
    </rPh>
    <phoneticPr fontId="3"/>
  </si>
  <si>
    <t>スターター</t>
    <phoneticPr fontId="5"/>
  </si>
  <si>
    <t>出発係</t>
    <rPh sb="0" eb="2">
      <t>シュッパツ</t>
    </rPh>
    <rPh sb="2" eb="3">
      <t>カカリ</t>
    </rPh>
    <phoneticPr fontId="3"/>
  </si>
  <si>
    <t>靴底確認</t>
    <rPh sb="0" eb="2">
      <t>クツゾコ</t>
    </rPh>
    <rPh sb="2" eb="4">
      <t>カクニン</t>
    </rPh>
    <phoneticPr fontId="3"/>
  </si>
  <si>
    <t>周回記録員</t>
    <rPh sb="0" eb="2">
      <t>シュウカイ</t>
    </rPh>
    <rPh sb="2" eb="5">
      <t>キロクイン</t>
    </rPh>
    <phoneticPr fontId="3"/>
  </si>
  <si>
    <t>跳躍審判員</t>
    <rPh sb="0" eb="2">
      <t>チョウヤク</t>
    </rPh>
    <rPh sb="2" eb="5">
      <t>シンパンイン</t>
    </rPh>
    <phoneticPr fontId="3"/>
  </si>
  <si>
    <t>投擲審判員</t>
    <rPh sb="0" eb="2">
      <t>トウテキ</t>
    </rPh>
    <rPh sb="2" eb="5">
      <t>シンパンイン</t>
    </rPh>
    <phoneticPr fontId="3"/>
  </si>
  <si>
    <t>競歩審判員</t>
    <rPh sb="0" eb="2">
      <t>キョウホ</t>
    </rPh>
    <rPh sb="2" eb="5">
      <t>シンパンイン</t>
    </rPh>
    <phoneticPr fontId="3"/>
  </si>
  <si>
    <t>審判補助員</t>
    <rPh sb="0" eb="2">
      <t>シンパン</t>
    </rPh>
    <rPh sb="2" eb="4">
      <t>ホジョ</t>
    </rPh>
    <rPh sb="4" eb="5">
      <t>イン</t>
    </rPh>
    <phoneticPr fontId="3"/>
  </si>
  <si>
    <t>審判受付</t>
    <rPh sb="0" eb="2">
      <t>シンパン</t>
    </rPh>
    <rPh sb="2" eb="4">
      <t>ウケツ</t>
    </rPh>
    <phoneticPr fontId="5"/>
  </si>
  <si>
    <t>参加者受付</t>
    <rPh sb="0" eb="3">
      <t>サンカシャ</t>
    </rPh>
    <rPh sb="3" eb="5">
      <t>ウケツケ</t>
    </rPh>
    <phoneticPr fontId="5"/>
  </si>
  <si>
    <t>用器具係</t>
    <rPh sb="0" eb="1">
      <t>ヨウ</t>
    </rPh>
    <rPh sb="1" eb="3">
      <t>キグ</t>
    </rPh>
    <rPh sb="3" eb="4">
      <t>カカリ</t>
    </rPh>
    <phoneticPr fontId="3"/>
  </si>
  <si>
    <t>※審判可能な方は、氏名を入力し、希望の係を右表から選んでください。必ず希望通りになるとは限りませんが参考にさせていただきます。ご了承・ご協力お願いいたします。</t>
    <rPh sb="1" eb="5">
      <t>シンパンカノウ</t>
    </rPh>
    <rPh sb="6" eb="7">
      <t>カタ</t>
    </rPh>
    <rPh sb="9" eb="10">
      <t>シ</t>
    </rPh>
    <rPh sb="11" eb="12">
      <t>シメイ</t>
    </rPh>
    <rPh sb="12" eb="14">
      <t>ニュウリョク</t>
    </rPh>
    <rPh sb="16" eb="18">
      <t>キボウ</t>
    </rPh>
    <rPh sb="19" eb="20">
      <t>カカリ</t>
    </rPh>
    <rPh sb="21" eb="23">
      <t>ミギヒョウ</t>
    </rPh>
    <rPh sb="25" eb="26">
      <t>エラ</t>
    </rPh>
    <rPh sb="33" eb="34">
      <t>カナラ</t>
    </rPh>
    <rPh sb="35" eb="37">
      <t>キボウ</t>
    </rPh>
    <rPh sb="37" eb="38">
      <t>ドオ</t>
    </rPh>
    <rPh sb="44" eb="45">
      <t>カギ</t>
    </rPh>
    <rPh sb="50" eb="52">
      <t>サンコウ</t>
    </rPh>
    <rPh sb="64" eb="66">
      <t>リョウショウ</t>
    </rPh>
    <rPh sb="68" eb="70">
      <t>キョウリョク</t>
    </rPh>
    <rPh sb="71" eb="72">
      <t>ネガ</t>
    </rPh>
    <phoneticPr fontId="5"/>
  </si>
  <si>
    <t>アナウンサー</t>
    <phoneticPr fontId="5"/>
  </si>
  <si>
    <t>プルダウン</t>
    <phoneticPr fontId="5"/>
  </si>
  <si>
    <t>メドレーＲ</t>
    <phoneticPr fontId="5"/>
  </si>
  <si>
    <t>男　子 メドレーＲ</t>
    <phoneticPr fontId="5"/>
  </si>
  <si>
    <t>女　子 メドレーＲ</t>
    <rPh sb="0" eb="1">
      <t>ジョ</t>
    </rPh>
    <phoneticPr fontId="5"/>
  </si>
  <si>
    <t>（土）</t>
    <rPh sb="1" eb="2">
      <t>ド</t>
    </rPh>
    <phoneticPr fontId="2"/>
  </si>
  <si>
    <t>チェックリスト（</t>
    <phoneticPr fontId="5"/>
  </si>
  <si>
    <t>下の質問は、大会前１週間（４月１５日から４月２１日までについて、お答えください。該当すれば×をつける）</t>
    <rPh sb="0" eb="1">
      <t>シタ</t>
    </rPh>
    <rPh sb="2" eb="4">
      <t>シツモン</t>
    </rPh>
    <rPh sb="6" eb="8">
      <t>タイカイ</t>
    </rPh>
    <rPh sb="8" eb="9">
      <t>マエ</t>
    </rPh>
    <rPh sb="10" eb="12">
      <t>シュウカン</t>
    </rPh>
    <rPh sb="33" eb="34">
      <t>コタ</t>
    </rPh>
    <rPh sb="40" eb="42">
      <t>ガイトウ</t>
    </rPh>
    <phoneticPr fontId="5"/>
  </si>
  <si>
    <r>
      <t xml:space="preserve">　本記録会終了後の１週間以内に感染や感染の疑いのある方は下記のアドレスまでメールで報告してください。
</t>
    </r>
    <r>
      <rPr>
        <b/>
        <sz val="22"/>
        <color rgb="FFFF0000"/>
        <rFont val="ＭＳ Ｐゴシック"/>
        <family val="3"/>
        <charset val="128"/>
        <scheme val="minor"/>
      </rPr>
      <t>　　　joyamakirokukai2023@ymail.ne.jp</t>
    </r>
    <rPh sb="1" eb="2">
      <t>ホン</t>
    </rPh>
    <rPh sb="2" eb="4">
      <t>キロク</t>
    </rPh>
    <rPh sb="4" eb="5">
      <t>カイ</t>
    </rPh>
    <rPh sb="5" eb="8">
      <t>シュウリョウゴ</t>
    </rPh>
    <rPh sb="10" eb="12">
      <t>シュウカン</t>
    </rPh>
    <rPh sb="12" eb="14">
      <t>イナイ</t>
    </rPh>
    <rPh sb="15" eb="17">
      <t>カンセン</t>
    </rPh>
    <rPh sb="18" eb="20">
      <t>カンセン</t>
    </rPh>
    <rPh sb="21" eb="22">
      <t>ウタガ</t>
    </rPh>
    <rPh sb="26" eb="27">
      <t>カタ</t>
    </rPh>
    <rPh sb="28" eb="30">
      <t>カキ</t>
    </rPh>
    <rPh sb="41" eb="43">
      <t>ホウコク</t>
    </rPh>
    <phoneticPr fontId="5"/>
  </si>
  <si>
    <r>
      <t xml:space="preserve">本記録会終了後の１週間以内に感染や感染の疑いのある方は下記のアドレスまでメールで報告してください。
</t>
    </r>
    <r>
      <rPr>
        <b/>
        <sz val="16"/>
        <color theme="1"/>
        <rFont val="ＭＳ Ｐゴシック"/>
        <family val="3"/>
        <charset val="128"/>
        <scheme val="minor"/>
      </rPr>
      <t>joyamakirokukai2023@ymail.ne.jp</t>
    </r>
    <rPh sb="0" eb="1">
      <t>ホン</t>
    </rPh>
    <rPh sb="1" eb="3">
      <t>キロク</t>
    </rPh>
    <rPh sb="3" eb="4">
      <t>カイ</t>
    </rPh>
    <rPh sb="4" eb="6">
      <t>シュウリョウ</t>
    </rPh>
    <rPh sb="6" eb="7">
      <t>ゴ</t>
    </rPh>
    <rPh sb="9" eb="11">
      <t>シュウカン</t>
    </rPh>
    <rPh sb="11" eb="13">
      <t>イナイ</t>
    </rPh>
    <rPh sb="14" eb="16">
      <t>カンセン</t>
    </rPh>
    <rPh sb="17" eb="19">
      <t>カンセン</t>
    </rPh>
    <rPh sb="20" eb="21">
      <t>ウタガ</t>
    </rPh>
    <rPh sb="25" eb="26">
      <t>カタ</t>
    </rPh>
    <rPh sb="27" eb="29">
      <t>カキ</t>
    </rPh>
    <rPh sb="40" eb="42">
      <t>ホウコク</t>
    </rPh>
    <phoneticPr fontId="5"/>
  </si>
  <si>
    <t>下の質問は、大会前１週間（４月１５日から４月２１日までについて、お答えください。）</t>
    <rPh sb="0" eb="1">
      <t>シタ</t>
    </rPh>
    <rPh sb="2" eb="4">
      <t>シツモン</t>
    </rPh>
    <rPh sb="6" eb="8">
      <t>タイカイ</t>
    </rPh>
    <rPh sb="8" eb="9">
      <t>マエ</t>
    </rPh>
    <rPh sb="10" eb="12">
      <t>シュウカン</t>
    </rPh>
    <rPh sb="33" eb="34">
      <t>コタ</t>
    </rPh>
    <phoneticPr fontId="5"/>
  </si>
  <si>
    <t>当日についてお答えください。）</t>
    <phoneticPr fontId="5"/>
  </si>
  <si>
    <t>今回は使用しません！</t>
    <rPh sb="0" eb="2">
      <t>コンカイ</t>
    </rPh>
    <rPh sb="3" eb="5">
      <t>シヨウ</t>
    </rPh>
    <phoneticPr fontId="5"/>
  </si>
  <si>
    <t>今回は使用しません！</t>
    <phoneticPr fontId="5"/>
  </si>
  <si>
    <t>※ 出場選手の№、氏名、学年を右の表からコピペ入力してください。</t>
    <rPh sb="2" eb="6">
      <t>シュツジョウセンシュ</t>
    </rPh>
    <rPh sb="9" eb="11">
      <t>シメイ</t>
    </rPh>
    <rPh sb="12" eb="14">
      <t>ガクネン</t>
    </rPh>
    <rPh sb="15" eb="16">
      <t>ミギ</t>
    </rPh>
    <rPh sb="17" eb="18">
      <t>ヒョウ</t>
    </rPh>
    <phoneticPr fontId="5"/>
  </si>
  <si>
    <t>№</t>
  </si>
  <si>
    <t>※　名前の後の「W」、「M」は男女の確認の為です。</t>
    <rPh sb="2" eb="4">
      <t>ナマエ</t>
    </rPh>
    <rPh sb="5" eb="6">
      <t>アト</t>
    </rPh>
    <rPh sb="15" eb="17">
      <t>ダンジョ</t>
    </rPh>
    <rPh sb="18" eb="20">
      <t>カクニン</t>
    </rPh>
    <rPh sb="21" eb="22">
      <t>タメ</t>
    </rPh>
    <phoneticPr fontId="5"/>
  </si>
  <si>
    <t>↑
１分２秒６</t>
    <rPh sb="3" eb="4">
      <t>プン</t>
    </rPh>
    <rPh sb="5" eb="6">
      <t>ビョウ</t>
    </rPh>
    <phoneticPr fontId="5"/>
  </si>
  <si>
    <t>選手の走順は当日の受付で配付する「リレーオーダー用紙」に走順を書いて提出していただきますので、ここでの入力はどのような順番でもかまいません。</t>
    <rPh sb="0" eb="2">
      <t>センシュ</t>
    </rPh>
    <rPh sb="3" eb="5">
      <t>ソウジュン</t>
    </rPh>
    <rPh sb="6" eb="8">
      <t>トウジツ</t>
    </rPh>
    <rPh sb="9" eb="11">
      <t>ウケツケ</t>
    </rPh>
    <rPh sb="12" eb="14">
      <t>ハイフ</t>
    </rPh>
    <rPh sb="24" eb="26">
      <t>ヨウシ</t>
    </rPh>
    <rPh sb="28" eb="30">
      <t>ソウジュン</t>
    </rPh>
    <rPh sb="31" eb="32">
      <t>カ</t>
    </rPh>
    <rPh sb="34" eb="36">
      <t>テイシュツ</t>
    </rPh>
    <rPh sb="51" eb="53">
      <t>ニュウリョク</t>
    </rPh>
    <rPh sb="59" eb="61">
      <t>ジュンバン</t>
    </rPh>
    <phoneticPr fontId="5"/>
  </si>
  <si>
    <r>
      <rPr>
        <sz val="28"/>
        <color rgb="FFFF0000"/>
        <rFont val="HGP創英角ﾎﾟｯﾌﾟ体"/>
        <family val="3"/>
        <charset val="128"/>
      </rPr>
      <t>今回は使用しません！</t>
    </r>
    <r>
      <rPr>
        <sz val="20"/>
        <color rgb="FFFF0000"/>
        <rFont val="HGP創英角ﾎﾟｯﾌﾟ体"/>
        <family val="3"/>
        <charset val="128"/>
      </rPr>
      <t>　　　　　　　</t>
    </r>
    <r>
      <rPr>
        <sz val="11"/>
        <color theme="1"/>
        <rFont val="HGP創英角ﾎﾟｯﾌﾟ体"/>
        <family val="3"/>
        <charset val="128"/>
      </rPr>
      <t>氏名</t>
    </r>
    <rPh sb="17" eb="19">
      <t>シメイ</t>
    </rPh>
    <phoneticPr fontId="5"/>
  </si>
  <si>
    <t>※ 小学生の男女混合の場合は　男子の欄にコピペ入力してください。名前の後にW,Mを必ず付けてください。</t>
    <rPh sb="2" eb="5">
      <t>ショウガクセイ</t>
    </rPh>
    <rPh sb="6" eb="10">
      <t>ダンジョコンゴウ</t>
    </rPh>
    <rPh sb="11" eb="13">
      <t>バアイ</t>
    </rPh>
    <rPh sb="15" eb="17">
      <t>ダンシ</t>
    </rPh>
    <rPh sb="18" eb="19">
      <t>ラン</t>
    </rPh>
    <rPh sb="23" eb="25">
      <t>ニュウリョク</t>
    </rPh>
    <rPh sb="32" eb="34">
      <t>ナマエ</t>
    </rPh>
    <rPh sb="35" eb="36">
      <t>アト</t>
    </rPh>
    <rPh sb="41" eb="42">
      <t>カナラ</t>
    </rPh>
    <rPh sb="43" eb="44">
      <t>ツ</t>
    </rPh>
    <phoneticPr fontId="5"/>
  </si>
  <si>
    <t xml:space="preserve">※ 記録の欄にベスト記録か目標記録か「なし」を必ず入力してください。空欄だと読み込みません。
※ 出場選手の№、氏名、学年を右の表からコピペ入力してください。
※ 小学生の男女混合の場合は　男子の欄にコピペ入力してください。名前の後にW,Mを必ず付けてください。
</t>
    <rPh sb="2" eb="4">
      <t>キロク</t>
    </rPh>
    <rPh sb="5" eb="6">
      <t>ラン</t>
    </rPh>
    <rPh sb="10" eb="12">
      <t>キロク</t>
    </rPh>
    <rPh sb="13" eb="15">
      <t>モクヒョウ</t>
    </rPh>
    <rPh sb="15" eb="17">
      <t>キロク</t>
    </rPh>
    <rPh sb="23" eb="24">
      <t>カナラ</t>
    </rPh>
    <rPh sb="25" eb="27">
      <t>ニュウリョク</t>
    </rPh>
    <phoneticPr fontId="5"/>
  </si>
  <si>
    <t>※小学生の６月３日の大会は専用申込書を使用してください。</t>
    <rPh sb="1" eb="4">
      <t>ショウガクセイ</t>
    </rPh>
    <rPh sb="6" eb="7">
      <t>ガツ</t>
    </rPh>
    <rPh sb="8" eb="9">
      <t>ニチ</t>
    </rPh>
    <rPh sb="10" eb="12">
      <t>タイカイ</t>
    </rPh>
    <rPh sb="13" eb="15">
      <t>センヨウ</t>
    </rPh>
    <rPh sb="15" eb="18">
      <t>モウシコミショ</t>
    </rPh>
    <rPh sb="19" eb="21">
      <t>シヨウ</t>
    </rPh>
    <phoneticPr fontId="5"/>
  </si>
  <si>
    <t>※　エントリー数にはｺﾝﾊﾞｲﾝﾄﾞ種目やリレーは含まれていません。</t>
    <rPh sb="7" eb="8">
      <t>スウ</t>
    </rPh>
    <rPh sb="18" eb="20">
      <t>シュモク</t>
    </rPh>
    <rPh sb="25" eb="26">
      <t>フク</t>
    </rPh>
    <phoneticPr fontId="5"/>
  </si>
  <si>
    <t>回 七尾城山記録会</t>
  </si>
  <si>
    <t>会長　　堀　　和　彦</t>
    <rPh sb="4" eb="5">
      <t>ホリ</t>
    </rPh>
    <rPh sb="7" eb="8">
      <t>カズ</t>
    </rPh>
    <rPh sb="9" eb="10">
      <t>ヒコ</t>
    </rPh>
    <phoneticPr fontId="2"/>
  </si>
  <si>
    <t>小学校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</si>
</sst>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lt;=999]000;[&lt;=9999]000\-00;000\-0000"/>
    <numFmt numFmtId="177" formatCode="[$-F800]dddd\,\ mmmm\ dd\,\ yyyy"/>
    <numFmt numFmtId="178" formatCode="yyyy&quot;年&quot;m&quot;月&quot;d&quot;日&quot;;@"/>
  </numFmts>
  <fonts count="10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9.5500000000000007"/>
      <name val="ＭＳ 明朝"/>
      <family val="1"/>
      <charset val="128"/>
    </font>
    <font>
      <sz val="6"/>
      <name val="ＭＳ Ｐゴシック"/>
      <family val="2"/>
      <charset val="128"/>
      <scheme val="minor"/>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1"/>
      <color theme="1"/>
      <name val="ＭＳ Ｐゴシック"/>
      <family val="2"/>
      <charset val="128"/>
      <scheme val="minor"/>
    </font>
    <font>
      <sz val="11"/>
      <color rgb="FFFF0000"/>
      <name val="ＭＳ Ｐゴシック"/>
      <family val="2"/>
      <charset val="128"/>
      <scheme val="minor"/>
    </font>
    <font>
      <i/>
      <sz val="11"/>
      <color theme="1"/>
      <name val="ＭＳ Ｐゴシック"/>
      <family val="3"/>
      <charset val="128"/>
      <scheme val="minor"/>
    </font>
    <font>
      <b/>
      <sz val="16"/>
      <color theme="1"/>
      <name val="ＭＳ ゴシック"/>
      <family val="3"/>
      <charset val="128"/>
    </font>
    <font>
      <sz val="20"/>
      <color theme="1"/>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i/>
      <sz val="9.5500000000000007"/>
      <name val="ＭＳ ゴシック"/>
      <family val="3"/>
      <charset val="128"/>
    </font>
    <font>
      <sz val="9.5500000000000007"/>
      <name val="ＭＳ ゴシック"/>
      <family val="3"/>
      <charset val="128"/>
    </font>
    <font>
      <b/>
      <sz val="16"/>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8"/>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18"/>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4"/>
      <color theme="1"/>
      <name val="ＭＳ 明朝"/>
      <family val="1"/>
      <charset val="128"/>
    </font>
    <font>
      <sz val="11"/>
      <color theme="1"/>
      <name val="ＭＳ Ｐゴシック"/>
      <family val="3"/>
      <charset val="128"/>
    </font>
    <font>
      <b/>
      <sz val="14"/>
      <color theme="1"/>
      <name val="ＭＳ 明朝"/>
      <family val="1"/>
      <charset val="128"/>
    </font>
    <font>
      <sz val="14"/>
      <color theme="1"/>
      <name val="ＭＳ ゴシック"/>
      <family val="3"/>
      <charset val="128"/>
    </font>
    <font>
      <sz val="8"/>
      <color rgb="FFFF0000"/>
      <name val="ＭＳ Ｐゴシック"/>
      <family val="2"/>
      <charset val="128"/>
      <scheme val="minor"/>
    </font>
    <font>
      <sz val="11"/>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b/>
      <sz val="14"/>
      <name val="ＭＳ 明朝"/>
      <family val="1"/>
      <charset val="128"/>
    </font>
    <font>
      <sz val="14"/>
      <name val="ＭＳ 明朝"/>
      <family val="1"/>
      <charset val="128"/>
    </font>
    <font>
      <sz val="14"/>
      <name val="ＭＳ ゴシック"/>
      <family val="3"/>
      <charset val="128"/>
    </font>
    <font>
      <b/>
      <sz val="11"/>
      <name val="ＭＳ Ｐゴシック"/>
      <family val="3"/>
      <charset val="128"/>
      <scheme val="minor"/>
    </font>
    <font>
      <sz val="8"/>
      <color theme="1"/>
      <name val="ＭＳ Ｐゴシック"/>
      <family val="2"/>
      <charset val="128"/>
      <scheme val="minor"/>
    </font>
    <font>
      <sz val="8"/>
      <color rgb="FFFF0000"/>
      <name val="ＭＳ Ｐゴシック"/>
      <family val="3"/>
      <charset val="128"/>
      <scheme val="minor"/>
    </font>
    <font>
      <b/>
      <u/>
      <sz val="20"/>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
      <sz val="11"/>
      <color theme="1"/>
      <name val="ＭＳ ゴシック"/>
      <family val="3"/>
      <charset val="128"/>
    </font>
    <font>
      <b/>
      <sz val="18"/>
      <color theme="1"/>
      <name val="ＭＳ Ｐゴシック"/>
      <family val="3"/>
      <charset val="128"/>
      <scheme val="minor"/>
    </font>
    <font>
      <b/>
      <sz val="22"/>
      <color rgb="FFFF0000"/>
      <name val="ＭＳ Ｐゴシック"/>
      <family val="3"/>
      <charset val="128"/>
      <scheme val="minor"/>
    </font>
    <font>
      <b/>
      <sz val="14"/>
      <name val="ＭＳ Ｐゴシック"/>
      <family val="3"/>
      <charset val="128"/>
    </font>
    <font>
      <b/>
      <sz val="10"/>
      <name val="ＭＳ ゴシック"/>
      <family val="3"/>
      <charset val="128"/>
    </font>
    <font>
      <b/>
      <sz val="11"/>
      <name val="ＭＳ Ｐゴシック"/>
      <family val="3"/>
      <charset val="128"/>
    </font>
    <font>
      <sz val="11"/>
      <name val="HG丸ｺﾞｼｯｸM-PRO"/>
      <family val="3"/>
      <charset val="128"/>
    </font>
    <font>
      <sz val="11"/>
      <name val="Segoe UI Symbol"/>
      <family val="2"/>
    </font>
    <font>
      <sz val="11"/>
      <name val="Segoe UI Symbol"/>
      <family val="3"/>
    </font>
    <font>
      <sz val="11"/>
      <color theme="0"/>
      <name val="ＭＳ Ｐゴシック"/>
      <family val="2"/>
      <charset val="128"/>
      <scheme val="minor"/>
    </font>
    <font>
      <sz val="12"/>
      <color theme="1"/>
      <name val="ＭＳ Ｐゴシック"/>
      <family val="3"/>
      <charset val="128"/>
      <scheme val="minor"/>
    </font>
    <font>
      <sz val="11"/>
      <color theme="0"/>
      <name val="ＭＳ Ｐゴシック"/>
      <family val="3"/>
      <charset val="128"/>
      <scheme val="minor"/>
    </font>
    <font>
      <b/>
      <sz val="22"/>
      <color theme="1"/>
      <name val="ＭＳ Ｐゴシック"/>
      <family val="3"/>
      <charset val="128"/>
      <scheme val="minor"/>
    </font>
    <font>
      <b/>
      <sz val="20"/>
      <color rgb="FFFF0000"/>
      <name val="ＭＳ Ｐゴシック"/>
      <family val="3"/>
      <charset val="128"/>
      <scheme val="minor"/>
    </font>
    <font>
      <b/>
      <sz val="7"/>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20"/>
      <color rgb="FFFF0000"/>
      <name val="ＭＳ Ｐゴシック"/>
      <family val="2"/>
      <charset val="128"/>
      <scheme val="minor"/>
    </font>
    <font>
      <b/>
      <sz val="14"/>
      <color rgb="FFFF0000"/>
      <name val="ＭＳ Ｐゴシック"/>
      <family val="3"/>
      <charset val="128"/>
    </font>
    <font>
      <b/>
      <sz val="15"/>
      <color rgb="FFFF0000"/>
      <name val="ＭＳ Ｐゴシック"/>
      <family val="3"/>
      <charset val="128"/>
    </font>
    <font>
      <b/>
      <sz val="18"/>
      <color rgb="FFFF0000"/>
      <name val="ＭＳ Ｐゴシック"/>
      <family val="3"/>
      <charset val="128"/>
      <scheme val="minor"/>
    </font>
    <font>
      <b/>
      <sz val="20"/>
      <name val="ＭＳ Ｐゴシック"/>
      <family val="3"/>
      <charset val="128"/>
      <scheme val="major"/>
    </font>
    <font>
      <b/>
      <sz val="12"/>
      <name val="ＭＳ Ｐゴシック"/>
      <family val="3"/>
      <charset val="128"/>
      <scheme val="major"/>
    </font>
    <font>
      <sz val="12"/>
      <name val="HG丸ｺﾞｼｯｸM-PRO"/>
      <family val="3"/>
      <charset val="128"/>
    </font>
    <font>
      <sz val="11"/>
      <color theme="1"/>
      <name val="HG丸ｺﾞｼｯｸM-PRO"/>
      <family val="3"/>
      <charset val="128"/>
    </font>
    <font>
      <b/>
      <sz val="12"/>
      <name val="ＭＳ Ｐゴシック"/>
      <family val="3"/>
      <charset val="128"/>
      <scheme val="minor"/>
    </font>
    <font>
      <b/>
      <sz val="12"/>
      <color theme="1"/>
      <name val="Segoe UI Emoji"/>
      <family val="2"/>
    </font>
    <font>
      <sz val="15"/>
      <color theme="1"/>
      <name val="ＭＳ Ｐゴシック"/>
      <family val="3"/>
      <charset val="128"/>
      <scheme val="major"/>
    </font>
    <font>
      <sz val="9"/>
      <color theme="1"/>
      <name val="ＭＳ Ｐゴシック"/>
      <family val="3"/>
      <charset val="128"/>
      <scheme val="major"/>
    </font>
    <font>
      <sz val="15"/>
      <color theme="1"/>
      <name val="ＭＳ Ｐゴシック"/>
      <family val="3"/>
      <charset val="128"/>
      <scheme val="minor"/>
    </font>
    <font>
      <sz val="15"/>
      <name val="ＭＳ Ｐゴシック"/>
      <family val="3"/>
      <charset val="128"/>
      <scheme val="major"/>
    </font>
    <font>
      <b/>
      <sz val="15"/>
      <color theme="0"/>
      <name val="HG丸ｺﾞｼｯｸM-PRO"/>
      <family val="3"/>
      <charset val="128"/>
    </font>
    <font>
      <b/>
      <sz val="11"/>
      <color theme="1"/>
      <name val="ＭＳ Ｐゴシック"/>
      <family val="2"/>
      <charset val="128"/>
      <scheme val="minor"/>
    </font>
    <font>
      <sz val="9"/>
      <color rgb="FFFF0000"/>
      <name val="ＭＳ Ｐゴシック"/>
      <family val="2"/>
      <charset val="128"/>
      <scheme val="minor"/>
    </font>
    <font>
      <b/>
      <sz val="10"/>
      <name val="ＭＳ 明朝"/>
      <family val="1"/>
      <charset val="128"/>
    </font>
    <font>
      <sz val="14"/>
      <name val="ＭＳ Ｐゴシック"/>
      <family val="3"/>
      <charset val="128"/>
      <scheme val="minor"/>
    </font>
    <font>
      <sz val="18"/>
      <name val="ＭＳ Ｐゴシック"/>
      <family val="3"/>
      <charset val="128"/>
      <scheme val="minor"/>
    </font>
    <font>
      <b/>
      <sz val="9"/>
      <color rgb="FFFF0000"/>
      <name val="ＭＳ Ｐゴシック"/>
      <family val="3"/>
      <charset val="128"/>
      <scheme val="minor"/>
    </font>
    <font>
      <b/>
      <sz val="10"/>
      <color theme="1"/>
      <name val="ＭＳ Ｐゴシック"/>
      <family val="3"/>
      <charset val="128"/>
      <scheme val="minor"/>
    </font>
    <font>
      <sz val="20"/>
      <color rgb="FFFF0000"/>
      <name val="HGS創英角ﾎﾟｯﾌﾟ体"/>
      <family val="3"/>
      <charset val="128"/>
    </font>
    <font>
      <sz val="16"/>
      <color rgb="FFFF0000"/>
      <name val="HGS創英角ﾎﾟｯﾌﾟ体"/>
      <family val="3"/>
      <charset val="128"/>
    </font>
    <font>
      <b/>
      <sz val="16"/>
      <color rgb="FFFF0000"/>
      <name val="ＭＳ Ｐゴシック"/>
      <family val="3"/>
      <charset val="128"/>
      <scheme val="minor"/>
    </font>
    <font>
      <sz val="11"/>
      <color theme="1"/>
      <name val="HGP創英角ﾎﾟｯﾌﾟ体"/>
      <family val="3"/>
      <charset val="128"/>
    </font>
    <font>
      <sz val="28"/>
      <color rgb="FFFF0000"/>
      <name val="HGP創英角ﾎﾟｯﾌﾟ体"/>
      <family val="3"/>
      <charset val="128"/>
    </font>
    <font>
      <sz val="20"/>
      <color rgb="FFFF0000"/>
      <name val="HGP創英角ﾎﾟｯﾌﾟ体"/>
      <family val="3"/>
      <charset val="128"/>
    </font>
    <font>
      <b/>
      <sz val="11"/>
      <color rgb="FFFF0000"/>
      <name val="ＭＳ 明朝"/>
      <family val="1"/>
      <charset val="128"/>
    </font>
    <font>
      <b/>
      <sz val="9"/>
      <color theme="1"/>
      <name val="ＭＳ Ｐゴシック"/>
      <family val="3"/>
      <charset val="128"/>
      <scheme val="minor"/>
    </font>
  </fonts>
  <fills count="1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thin">
        <color indexed="8"/>
      </right>
      <top style="medium">
        <color rgb="FFFF0000"/>
      </top>
      <bottom style="medium">
        <color rgb="FFFF0000"/>
      </bottom>
      <diagonal/>
    </border>
    <border>
      <left style="thin">
        <color indexed="8"/>
      </left>
      <right style="thin">
        <color indexed="8"/>
      </right>
      <top style="medium">
        <color rgb="FFFF0000"/>
      </top>
      <bottom style="medium">
        <color rgb="FFFF0000"/>
      </bottom>
      <diagonal/>
    </border>
    <border>
      <left style="thin">
        <color indexed="8"/>
      </left>
      <right style="medium">
        <color rgb="FFFF0000"/>
      </right>
      <top style="medium">
        <color rgb="FFFF0000"/>
      </top>
      <bottom style="medium">
        <color rgb="FFFF0000"/>
      </bottom>
      <diagonal/>
    </border>
    <border>
      <left style="thin">
        <color indexed="8"/>
      </left>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s>
  <cellStyleXfs count="8">
    <xf numFmtId="0" fontId="0" fillId="0" borderId="0">
      <alignment vertical="center"/>
    </xf>
    <xf numFmtId="0" fontId="1" fillId="0" borderId="0"/>
    <xf numFmtId="0" fontId="4" fillId="0" borderId="0"/>
    <xf numFmtId="0" fontId="6" fillId="0" borderId="0">
      <alignment vertical="center"/>
    </xf>
    <xf numFmtId="0" fontId="7" fillId="0" borderId="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550">
    <xf numFmtId="0" fontId="0" fillId="0" borderId="0" xfId="0">
      <alignment vertical="center"/>
    </xf>
    <xf numFmtId="0" fontId="0" fillId="0" borderId="1" xfId="0" applyBorder="1">
      <alignment vertical="center"/>
    </xf>
    <xf numFmtId="0" fontId="3" fillId="0" borderId="1" xfId="1" applyFont="1" applyBorder="1" applyAlignment="1">
      <alignment vertical="center" shrinkToFit="1"/>
    </xf>
    <xf numFmtId="0" fontId="0" fillId="0" borderId="1" xfId="0" applyBorder="1" applyAlignment="1">
      <alignment horizontal="center" vertical="center"/>
    </xf>
    <xf numFmtId="0" fontId="8" fillId="0" borderId="0" xfId="0" applyFont="1">
      <alignment vertical="center"/>
    </xf>
    <xf numFmtId="0" fontId="0" fillId="0" borderId="0" xfId="0" applyAlignment="1">
      <alignment horizontal="center" vertical="center"/>
    </xf>
    <xf numFmtId="0" fontId="0" fillId="3" borderId="0" xfId="0" applyFill="1">
      <alignment vertical="center"/>
    </xf>
    <xf numFmtId="0" fontId="0" fillId="4" borderId="0" xfId="0" applyFill="1">
      <alignment vertical="center"/>
    </xf>
    <xf numFmtId="0" fontId="11" fillId="0" borderId="0" xfId="0" applyFont="1">
      <alignment vertical="center"/>
    </xf>
    <xf numFmtId="0" fontId="0" fillId="2" borderId="1" xfId="0" applyFill="1" applyBorder="1" applyAlignment="1">
      <alignment horizontal="center" vertical="center"/>
    </xf>
    <xf numFmtId="0" fontId="0" fillId="0" borderId="11" xfId="0" applyBorder="1">
      <alignment vertical="center"/>
    </xf>
    <xf numFmtId="0" fontId="0" fillId="0" borderId="12" xfId="0" applyBorder="1">
      <alignment vertical="center"/>
    </xf>
    <xf numFmtId="0" fontId="15" fillId="0" borderId="0" xfId="0" applyFont="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21" fillId="0" borderId="0" xfId="0" applyFont="1">
      <alignment vertical="center"/>
    </xf>
    <xf numFmtId="0" fontId="0" fillId="0" borderId="21" xfId="0" applyBorder="1">
      <alignment vertical="center"/>
    </xf>
    <xf numFmtId="0" fontId="0" fillId="0" borderId="22" xfId="0" applyBorder="1">
      <alignment vertical="center"/>
    </xf>
    <xf numFmtId="0" fontId="0" fillId="0" borderId="0" xfId="0" applyAlignment="1"/>
    <xf numFmtId="0" fontId="17" fillId="0" borderId="0" xfId="0" applyFont="1" applyAlignment="1"/>
    <xf numFmtId="0" fontId="0" fillId="0" borderId="18" xfId="0" applyBorder="1" applyAlignment="1"/>
    <xf numFmtId="0" fontId="0" fillId="0" borderId="0" xfId="0" applyAlignment="1">
      <alignment horizontal="right" vertical="center"/>
    </xf>
    <xf numFmtId="38" fontId="0" fillId="0" borderId="0" xfId="6" applyFont="1">
      <alignment vertical="center"/>
    </xf>
    <xf numFmtId="0" fontId="18" fillId="0" borderId="0" xfId="0" applyFont="1">
      <alignment vertical="center"/>
    </xf>
    <xf numFmtId="38" fontId="21" fillId="0" borderId="0" xfId="6" applyFont="1">
      <alignment vertical="center"/>
    </xf>
    <xf numFmtId="0" fontId="21" fillId="2" borderId="1" xfId="0" applyFont="1" applyFill="1" applyBorder="1">
      <alignment vertical="center"/>
    </xf>
    <xf numFmtId="0" fontId="13" fillId="0" borderId="0" xfId="0" applyFont="1" applyAlignment="1">
      <alignment horizontal="right" vertical="center"/>
    </xf>
    <xf numFmtId="0" fontId="14" fillId="0" borderId="0" xfId="0" applyFont="1">
      <alignment vertical="center"/>
    </xf>
    <xf numFmtId="0" fontId="28" fillId="0" borderId="0" xfId="0" applyFont="1">
      <alignment vertical="center"/>
    </xf>
    <xf numFmtId="0" fontId="29" fillId="0" borderId="0" xfId="0" applyFont="1">
      <alignment vertical="center"/>
    </xf>
    <xf numFmtId="0" fontId="13" fillId="0" borderId="0" xfId="0" applyFont="1">
      <alignment vertical="center"/>
    </xf>
    <xf numFmtId="0" fontId="31" fillId="0" borderId="0" xfId="0" applyFont="1">
      <alignment vertical="center"/>
    </xf>
    <xf numFmtId="0" fontId="30" fillId="0" borderId="0" xfId="0" applyFont="1">
      <alignment vertical="center"/>
    </xf>
    <xf numFmtId="0" fontId="0" fillId="2" borderId="2" xfId="0" applyFill="1" applyBorder="1" applyAlignment="1">
      <alignment horizontal="center" vertical="center"/>
    </xf>
    <xf numFmtId="0" fontId="7" fillId="0" borderId="0" xfId="0" applyFont="1">
      <alignment vertical="center"/>
    </xf>
    <xf numFmtId="0" fontId="0" fillId="0" borderId="8" xfId="0" applyBorder="1" applyAlignment="1">
      <alignment horizontal="left" vertical="center"/>
    </xf>
    <xf numFmtId="0" fontId="0" fillId="0" borderId="26" xfId="0" applyBorder="1">
      <alignment vertical="center"/>
    </xf>
    <xf numFmtId="0" fontId="0" fillId="0" borderId="27" xfId="0" applyBorder="1">
      <alignment vertical="center"/>
    </xf>
    <xf numFmtId="6" fontId="0" fillId="0" borderId="30" xfId="0" applyNumberFormat="1" applyBorder="1">
      <alignment vertical="center"/>
    </xf>
    <xf numFmtId="0" fontId="13" fillId="0" borderId="16" xfId="0" applyFont="1" applyBorder="1" applyAlignment="1"/>
    <xf numFmtId="0" fontId="0" fillId="0" borderId="0" xfId="0" applyProtection="1">
      <alignment vertical="center"/>
      <protection locked="0"/>
    </xf>
    <xf numFmtId="0" fontId="3" fillId="2" borderId="1" xfId="1" applyFont="1" applyFill="1" applyBorder="1" applyAlignment="1" applyProtection="1">
      <alignment vertical="center" shrinkToFit="1"/>
      <protection locked="0"/>
    </xf>
    <xf numFmtId="0" fontId="3" fillId="2" borderId="1" xfId="1" applyFont="1" applyFill="1" applyBorder="1" applyAlignment="1" applyProtection="1">
      <alignment horizontal="center" vertical="center" shrinkToFit="1"/>
      <protection locked="0"/>
    </xf>
    <xf numFmtId="0" fontId="14" fillId="0" borderId="0" xfId="0" applyFont="1" applyProtection="1">
      <alignment vertical="center"/>
      <protection locked="0"/>
    </xf>
    <xf numFmtId="0" fontId="10" fillId="0" borderId="0" xfId="0" applyFont="1">
      <alignment vertical="center"/>
    </xf>
    <xf numFmtId="0" fontId="20" fillId="0" borderId="0" xfId="0" applyFont="1">
      <alignment vertical="center"/>
    </xf>
    <xf numFmtId="0" fontId="3" fillId="2" borderId="1" xfId="1" applyFont="1" applyFill="1" applyBorder="1" applyAlignment="1">
      <alignment vertical="center" shrinkToFit="1"/>
    </xf>
    <xf numFmtId="0" fontId="36" fillId="0" borderId="0" xfId="0" applyFont="1" applyAlignment="1"/>
    <xf numFmtId="0" fontId="37" fillId="0" borderId="0" xfId="0" applyFont="1" applyAlignment="1">
      <alignment horizontal="center" vertical="center"/>
    </xf>
    <xf numFmtId="0" fontId="37" fillId="0" borderId="0" xfId="0" applyFont="1" applyAlignment="1">
      <alignment horizontal="left" vertical="center"/>
    </xf>
    <xf numFmtId="0" fontId="34" fillId="0" borderId="0" xfId="0" quotePrefix="1" applyFont="1" applyAlignment="1">
      <alignment horizontal="right" vertical="center"/>
    </xf>
    <xf numFmtId="0" fontId="36" fillId="0" borderId="0" xfId="0" applyFont="1" applyAlignment="1">
      <alignment horizontal="center"/>
    </xf>
    <xf numFmtId="0" fontId="35" fillId="0" borderId="0" xfId="0" applyFont="1" applyAlignment="1">
      <alignment horizontal="left" vertical="center"/>
    </xf>
    <xf numFmtId="0" fontId="35" fillId="0" borderId="0" xfId="0" applyFont="1" applyAlignment="1">
      <alignment horizontal="center" vertical="center"/>
    </xf>
    <xf numFmtId="0" fontId="7" fillId="0" borderId="0" xfId="0" applyFont="1" applyAlignment="1">
      <alignment vertical="top"/>
    </xf>
    <xf numFmtId="0" fontId="37" fillId="0" borderId="0" xfId="0" applyFont="1">
      <alignment vertical="center"/>
    </xf>
    <xf numFmtId="0" fontId="35" fillId="0" borderId="0" xfId="0" quotePrefix="1" applyFont="1" applyAlignment="1">
      <alignment horizontal="right" vertical="center"/>
    </xf>
    <xf numFmtId="0" fontId="38" fillId="0" borderId="0" xfId="0" applyFont="1">
      <alignment vertical="center"/>
    </xf>
    <xf numFmtId="0" fontId="0" fillId="0" borderId="10" xfId="0" applyBorder="1" applyAlignment="1">
      <alignment horizontal="right" vertical="center"/>
    </xf>
    <xf numFmtId="0" fontId="0" fillId="0" borderId="0" xfId="0" applyAlignment="1">
      <alignment horizontal="left" vertical="center"/>
    </xf>
    <xf numFmtId="0" fontId="39" fillId="0" borderId="1" xfId="0" applyFont="1" applyBorder="1" applyAlignment="1">
      <alignment horizontal="left" vertical="center" wrapText="1"/>
    </xf>
    <xf numFmtId="0" fontId="37" fillId="0" borderId="28" xfId="0" applyFont="1" applyBorder="1">
      <alignment vertical="center"/>
    </xf>
    <xf numFmtId="0" fontId="37" fillId="0" borderId="29" xfId="0" applyFont="1" applyBorder="1">
      <alignment vertical="center"/>
    </xf>
    <xf numFmtId="0" fontId="40" fillId="0" borderId="0" xfId="0" applyFont="1" applyAlignment="1"/>
    <xf numFmtId="0" fontId="0" fillId="8" borderId="1" xfId="0" applyFill="1" applyBorder="1">
      <alignment vertical="center"/>
    </xf>
    <xf numFmtId="0" fontId="0" fillId="8" borderId="1" xfId="0" applyFill="1" applyBorder="1" applyAlignment="1">
      <alignment horizontal="center" vertical="center"/>
    </xf>
    <xf numFmtId="0" fontId="3" fillId="8" borderId="1" xfId="1" applyFont="1" applyFill="1" applyBorder="1" applyAlignment="1">
      <alignment vertical="center" shrinkToFit="1"/>
    </xf>
    <xf numFmtId="0" fontId="34" fillId="8" borderId="1" xfId="0" applyFont="1" applyFill="1" applyBorder="1" applyAlignment="1">
      <alignment horizontal="right" vertical="center"/>
    </xf>
    <xf numFmtId="0" fontId="34" fillId="8" borderId="1" xfId="0" applyFont="1" applyFill="1" applyBorder="1" applyAlignment="1">
      <alignment horizontal="center" vertical="center"/>
    </xf>
    <xf numFmtId="0" fontId="34" fillId="8" borderId="11" xfId="0" applyFont="1" applyFill="1" applyBorder="1" applyAlignment="1">
      <alignment horizontal="center" vertical="center"/>
    </xf>
    <xf numFmtId="0" fontId="34" fillId="8" borderId="12" xfId="0" applyFont="1" applyFill="1" applyBorder="1" applyAlignment="1">
      <alignment horizontal="center" vertical="center"/>
    </xf>
    <xf numFmtId="0" fontId="35" fillId="8" borderId="1" xfId="0" applyFont="1" applyFill="1" applyBorder="1" applyAlignment="1">
      <alignment horizontal="right" vertical="center"/>
    </xf>
    <xf numFmtId="0" fontId="35" fillId="8" borderId="1" xfId="0" applyFont="1" applyFill="1" applyBorder="1" applyAlignment="1">
      <alignment horizontal="center" vertical="center"/>
    </xf>
    <xf numFmtId="0" fontId="35" fillId="8" borderId="12" xfId="0" applyFont="1" applyFill="1" applyBorder="1" applyAlignment="1">
      <alignment horizontal="center" vertical="center"/>
    </xf>
    <xf numFmtId="0" fontId="37" fillId="9" borderId="0" xfId="0" applyFont="1" applyFill="1" applyAlignment="1">
      <alignment horizontal="center" vertical="center"/>
    </xf>
    <xf numFmtId="0" fontId="37" fillId="9" borderId="0" xfId="0" applyFont="1" applyFill="1" applyAlignment="1">
      <alignment horizontal="left" vertical="center"/>
    </xf>
    <xf numFmtId="0" fontId="36" fillId="9" borderId="0" xfId="0" applyFont="1" applyFill="1" applyAlignment="1">
      <alignment horizontal="center"/>
    </xf>
    <xf numFmtId="0" fontId="36" fillId="9" borderId="0" xfId="0" applyFont="1" applyFill="1" applyAlignment="1"/>
    <xf numFmtId="0" fontId="37" fillId="9" borderId="33" xfId="0" applyFont="1" applyFill="1" applyBorder="1" applyAlignment="1">
      <alignment horizontal="center" vertical="center"/>
    </xf>
    <xf numFmtId="0" fontId="35" fillId="9" borderId="0" xfId="0" applyFont="1" applyFill="1" applyAlignment="1">
      <alignment horizontal="left" vertical="center"/>
    </xf>
    <xf numFmtId="0" fontId="35" fillId="9" borderId="0" xfId="0" applyFont="1" applyFill="1" applyAlignment="1">
      <alignment horizontal="center" vertical="center"/>
    </xf>
    <xf numFmtId="0" fontId="38" fillId="9" borderId="0" xfId="0" applyFont="1" applyFill="1">
      <alignment vertical="center"/>
    </xf>
    <xf numFmtId="0" fontId="37" fillId="9" borderId="36" xfId="0" applyFont="1" applyFill="1" applyBorder="1" applyAlignment="1">
      <alignment horizontal="center" vertical="center"/>
    </xf>
    <xf numFmtId="0" fontId="35" fillId="9" borderId="0" xfId="0" applyFont="1" applyFill="1">
      <alignment vertical="center"/>
    </xf>
    <xf numFmtId="0" fontId="35" fillId="9" borderId="0" xfId="0" quotePrefix="1" applyFont="1" applyFill="1" applyAlignment="1">
      <alignment horizontal="right" vertical="center"/>
    </xf>
    <xf numFmtId="0" fontId="37" fillId="9" borderId="0" xfId="0" applyFont="1" applyFill="1">
      <alignment vertical="center"/>
    </xf>
    <xf numFmtId="0" fontId="37" fillId="9" borderId="34" xfId="0" applyFont="1" applyFill="1" applyBorder="1">
      <alignment vertical="center"/>
    </xf>
    <xf numFmtId="0" fontId="37" fillId="9" borderId="35" xfId="0" applyFont="1" applyFill="1" applyBorder="1">
      <alignment vertical="center"/>
    </xf>
    <xf numFmtId="0" fontId="37" fillId="9" borderId="37" xfId="0" applyFont="1" applyFill="1" applyBorder="1">
      <alignment vertical="center"/>
    </xf>
    <xf numFmtId="176" fontId="0" fillId="2" borderId="38" xfId="0" applyNumberFormat="1" applyFill="1" applyBorder="1" applyAlignment="1" applyProtection="1">
      <alignment horizontal="left" vertical="center"/>
      <protection locked="0"/>
    </xf>
    <xf numFmtId="0" fontId="0" fillId="2" borderId="38" xfId="0" applyFill="1" applyBorder="1" applyProtection="1">
      <alignment vertical="center"/>
      <protection locked="0"/>
    </xf>
    <xf numFmtId="0" fontId="0" fillId="2" borderId="23" xfId="0" applyFill="1" applyBorder="1" applyProtection="1">
      <alignment vertical="center"/>
      <protection locked="0"/>
    </xf>
    <xf numFmtId="0" fontId="21" fillId="10" borderId="0" xfId="0" applyFont="1" applyFill="1">
      <alignment vertical="center"/>
    </xf>
    <xf numFmtId="0" fontId="21" fillId="2" borderId="38" xfId="0" applyFont="1" applyFill="1" applyBorder="1" applyAlignment="1">
      <alignment horizontal="center" vertical="center"/>
    </xf>
    <xf numFmtId="0" fontId="41" fillId="0" borderId="0" xfId="0" applyFont="1" applyAlignment="1">
      <alignment vertical="center" wrapText="1"/>
    </xf>
    <xf numFmtId="0" fontId="41" fillId="0" borderId="0" xfId="0" applyFont="1">
      <alignment vertical="center"/>
    </xf>
    <xf numFmtId="0" fontId="14" fillId="6" borderId="0" xfId="0" quotePrefix="1" applyFont="1" applyFill="1" applyAlignment="1" applyProtection="1">
      <alignment horizontal="center" vertical="center"/>
      <protection locked="0"/>
    </xf>
    <xf numFmtId="0" fontId="35" fillId="11" borderId="1" xfId="0" applyFont="1" applyFill="1" applyBorder="1" applyAlignment="1">
      <alignment horizontal="right" vertical="center"/>
    </xf>
    <xf numFmtId="0" fontId="35" fillId="11" borderId="1" xfId="0" applyFont="1" applyFill="1" applyBorder="1" applyAlignment="1">
      <alignment horizontal="center" vertical="center"/>
    </xf>
    <xf numFmtId="0" fontId="35" fillId="11" borderId="11" xfId="0" applyFont="1" applyFill="1" applyBorder="1" applyAlignment="1">
      <alignment horizontal="center" vertical="center"/>
    </xf>
    <xf numFmtId="0" fontId="35" fillId="11" borderId="12" xfId="0" applyFont="1" applyFill="1" applyBorder="1" applyAlignment="1">
      <alignment horizontal="center" vertical="center"/>
    </xf>
    <xf numFmtId="0" fontId="3" fillId="8" borderId="1" xfId="1" applyFont="1" applyFill="1" applyBorder="1" applyAlignment="1">
      <alignment horizontal="center" vertical="center" shrinkToFit="1"/>
    </xf>
    <xf numFmtId="0" fontId="32" fillId="0" borderId="31" xfId="0" applyFont="1" applyBorder="1" applyAlignment="1">
      <alignment horizontal="center" vertical="center"/>
    </xf>
    <xf numFmtId="0" fontId="34" fillId="2" borderId="10" xfId="0" applyFont="1" applyFill="1" applyBorder="1" applyAlignment="1">
      <alignment horizontal="center" vertical="center"/>
    </xf>
    <xf numFmtId="0" fontId="46" fillId="0" borderId="0" xfId="0" applyFont="1">
      <alignment vertical="center"/>
    </xf>
    <xf numFmtId="0" fontId="28" fillId="3" borderId="1" xfId="0" applyFont="1" applyFill="1" applyBorder="1" applyAlignment="1">
      <alignment horizontal="center" vertical="center"/>
    </xf>
    <xf numFmtId="0" fontId="0" fillId="13" borderId="1" xfId="0" applyFill="1" applyBorder="1">
      <alignment vertical="center"/>
    </xf>
    <xf numFmtId="0" fontId="0" fillId="13" borderId="1" xfId="0" applyFill="1" applyBorder="1" applyAlignment="1">
      <alignment horizontal="center" vertical="center"/>
    </xf>
    <xf numFmtId="0" fontId="3" fillId="13" borderId="1" xfId="1" applyFont="1" applyFill="1" applyBorder="1" applyAlignment="1">
      <alignment vertical="center" shrinkToFit="1"/>
    </xf>
    <xf numFmtId="0" fontId="3" fillId="13" borderId="1" xfId="1" applyFont="1" applyFill="1" applyBorder="1" applyAlignment="1">
      <alignment horizontal="center" vertical="center" shrinkToFit="1"/>
    </xf>
    <xf numFmtId="0" fontId="3" fillId="0" borderId="1" xfId="1" applyFont="1" applyBorder="1" applyAlignment="1">
      <alignment horizontal="center" vertical="center" shrinkToFit="1"/>
    </xf>
    <xf numFmtId="0" fontId="27" fillId="0" borderId="0" xfId="0" applyFont="1">
      <alignment vertical="center"/>
    </xf>
    <xf numFmtId="38" fontId="0" fillId="0" borderId="1" xfId="6" applyFont="1" applyBorder="1" applyAlignment="1">
      <alignment horizontal="center" vertical="center"/>
    </xf>
    <xf numFmtId="0" fontId="0" fillId="0" borderId="1" xfId="0" applyBorder="1" applyAlignment="1">
      <alignment horizontal="center" vertical="center" wrapText="1"/>
    </xf>
    <xf numFmtId="0" fontId="50" fillId="0" borderId="0" xfId="0" applyFont="1">
      <alignment vertical="center"/>
    </xf>
    <xf numFmtId="0" fontId="22" fillId="0" borderId="0" xfId="0" applyFont="1" applyAlignment="1"/>
    <xf numFmtId="0" fontId="13" fillId="0" borderId="0" xfId="0" applyFont="1" applyAlignment="1"/>
    <xf numFmtId="0" fontId="15" fillId="0" borderId="15" xfId="0" applyFont="1" applyBorder="1">
      <alignment vertical="center"/>
    </xf>
    <xf numFmtId="0" fontId="16" fillId="0" borderId="16" xfId="0" applyFont="1" applyBorder="1">
      <alignment vertical="center"/>
    </xf>
    <xf numFmtId="0" fontId="52" fillId="0" borderId="1" xfId="0" applyFont="1" applyBorder="1" applyAlignment="1">
      <alignment vertical="center" textRotation="255"/>
    </xf>
    <xf numFmtId="0" fontId="52" fillId="0" borderId="40" xfId="0" applyFont="1" applyBorder="1" applyAlignment="1">
      <alignment vertical="center" textRotation="255"/>
    </xf>
    <xf numFmtId="0" fontId="34" fillId="0" borderId="41" xfId="0" applyFont="1" applyBorder="1" applyAlignment="1">
      <alignment horizontal="center" vertical="center"/>
    </xf>
    <xf numFmtId="0" fontId="34" fillId="0" borderId="1" xfId="0" applyFont="1" applyBorder="1" applyAlignment="1">
      <alignment horizontal="left" vertical="center"/>
    </xf>
    <xf numFmtId="0" fontId="0" fillId="0" borderId="1" xfId="0" applyBorder="1" applyAlignment="1">
      <alignment vertical="center" textRotation="255"/>
    </xf>
    <xf numFmtId="0" fontId="0" fillId="0" borderId="40" xfId="0" applyBorder="1" applyAlignment="1">
      <alignment vertical="center" textRotation="255"/>
    </xf>
    <xf numFmtId="0" fontId="23" fillId="0" borderId="19" xfId="0" applyFont="1" applyBorder="1" applyAlignment="1">
      <alignment horizontal="left" vertical="center"/>
    </xf>
    <xf numFmtId="0" fontId="0" fillId="0" borderId="0" xfId="0" applyAlignment="1">
      <alignment vertical="center" textRotation="255"/>
    </xf>
    <xf numFmtId="0" fontId="0" fillId="0" borderId="20" xfId="0" applyBorder="1" applyAlignment="1">
      <alignment vertical="center" textRotation="255"/>
    </xf>
    <xf numFmtId="0" fontId="34" fillId="0" borderId="1" xfId="0" applyFont="1" applyBorder="1" applyAlignment="1">
      <alignment horizontal="left" vertical="center" wrapText="1"/>
    </xf>
    <xf numFmtId="0" fontId="34" fillId="0" borderId="42" xfId="0" applyFont="1" applyBorder="1" applyAlignment="1">
      <alignment horizontal="center" vertical="center"/>
    </xf>
    <xf numFmtId="0" fontId="34" fillId="0" borderId="43" xfId="0" applyFont="1" applyBorder="1" applyAlignment="1">
      <alignment horizontal="left" vertical="center" wrapText="1"/>
    </xf>
    <xf numFmtId="0" fontId="0" fillId="0" borderId="43" xfId="0" applyBorder="1" applyAlignment="1">
      <alignment vertical="center" textRotation="255"/>
    </xf>
    <xf numFmtId="0" fontId="0" fillId="0" borderId="44" xfId="0" applyBorder="1" applyAlignment="1">
      <alignment vertical="center" textRotation="255"/>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17" xfId="0" applyFont="1" applyBorder="1">
      <alignment vertical="center"/>
    </xf>
    <xf numFmtId="0" fontId="34" fillId="0" borderId="17" xfId="0" applyFont="1" applyBorder="1">
      <alignment vertical="center"/>
    </xf>
    <xf numFmtId="0" fontId="53" fillId="0" borderId="0" xfId="0" applyFont="1" applyAlignment="1">
      <alignment vertical="center" wrapText="1"/>
    </xf>
    <xf numFmtId="0" fontId="53" fillId="0" borderId="20" xfId="0" applyFont="1" applyBorder="1" applyAlignment="1">
      <alignment vertical="center" wrapText="1"/>
    </xf>
    <xf numFmtId="0" fontId="53" fillId="0" borderId="0" xfId="0" applyFont="1">
      <alignment vertical="center"/>
    </xf>
    <xf numFmtId="0" fontId="53" fillId="0" borderId="20" xfId="0" applyFont="1" applyBorder="1">
      <alignment vertical="center"/>
    </xf>
    <xf numFmtId="0" fontId="0" fillId="0" borderId="15" xfId="0" applyBorder="1" applyAlignment="1">
      <alignment vertical="center" textRotation="255"/>
    </xf>
    <xf numFmtId="0" fontId="55" fillId="0" borderId="0" xfId="0" applyFont="1" applyAlignment="1">
      <alignment horizontal="left" vertical="center"/>
    </xf>
    <xf numFmtId="0" fontId="56" fillId="0" borderId="0" xfId="0" applyFont="1" applyAlignment="1">
      <alignment horizontal="left" vertical="center"/>
    </xf>
    <xf numFmtId="0" fontId="58" fillId="0" borderId="0" xfId="0" applyFont="1">
      <alignment vertical="center"/>
    </xf>
    <xf numFmtId="0" fontId="58" fillId="0" borderId="1"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Alignment="1"/>
    <xf numFmtId="0" fontId="16"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16" fillId="0" borderId="15" xfId="0" applyFont="1" applyBorder="1">
      <alignment vertical="center"/>
    </xf>
    <xf numFmtId="38" fontId="16" fillId="0" borderId="15" xfId="6" applyFont="1" applyBorder="1">
      <alignment vertical="center"/>
    </xf>
    <xf numFmtId="0" fontId="0" fillId="0" borderId="0" xfId="0" applyAlignment="1">
      <alignment vertical="center" wrapText="1"/>
    </xf>
    <xf numFmtId="0" fontId="0" fillId="2" borderId="38" xfId="0" applyFill="1" applyBorder="1" applyAlignment="1" applyProtection="1">
      <alignment horizontal="right" vertical="center"/>
      <protection locked="0"/>
    </xf>
    <xf numFmtId="0" fontId="13" fillId="6" borderId="0" xfId="0" quotePrefix="1" applyFont="1" applyFill="1" applyAlignment="1" applyProtection="1">
      <alignment horizontal="center" vertical="center"/>
      <protection locked="0"/>
    </xf>
    <xf numFmtId="0" fontId="0" fillId="14" borderId="2" xfId="0" applyFill="1" applyBorder="1" applyAlignment="1">
      <alignment horizontal="center" vertical="center"/>
    </xf>
    <xf numFmtId="0" fontId="61" fillId="0" borderId="0" xfId="0" applyFont="1">
      <alignment vertical="center"/>
    </xf>
    <xf numFmtId="0" fontId="63" fillId="0" borderId="0" xfId="0" applyFont="1" applyAlignment="1">
      <alignment horizontal="center" vertical="center"/>
    </xf>
    <xf numFmtId="0" fontId="63" fillId="0" borderId="0" xfId="0" applyFont="1">
      <alignment vertical="center"/>
    </xf>
    <xf numFmtId="0" fontId="63" fillId="9" borderId="0" xfId="0" applyFont="1" applyFill="1" applyAlignment="1">
      <alignment horizontal="center" vertical="center"/>
    </xf>
    <xf numFmtId="0" fontId="61" fillId="9" borderId="0" xfId="0" applyFont="1" applyFill="1">
      <alignment vertical="center"/>
    </xf>
    <xf numFmtId="0" fontId="63" fillId="9" borderId="0" xfId="0" applyFont="1" applyFill="1">
      <alignment vertical="center"/>
    </xf>
    <xf numFmtId="38" fontId="0" fillId="0" borderId="0" xfId="6" applyFont="1" applyBorder="1" applyAlignment="1">
      <alignment horizontal="center" vertical="center"/>
    </xf>
    <xf numFmtId="0" fontId="33" fillId="0" borderId="1" xfId="0" applyFont="1" applyBorder="1" applyAlignment="1">
      <alignment horizontal="center" vertical="center"/>
    </xf>
    <xf numFmtId="0" fontId="68" fillId="0" borderId="1" xfId="0" applyFont="1" applyBorder="1" applyAlignment="1">
      <alignment horizontal="center" vertical="center" wrapText="1"/>
    </xf>
    <xf numFmtId="0" fontId="24" fillId="0" borderId="0" xfId="0" applyFont="1" applyAlignment="1">
      <alignment vertical="center" wrapText="1"/>
    </xf>
    <xf numFmtId="0" fontId="28" fillId="0" borderId="1" xfId="0" applyFont="1" applyBorder="1" applyAlignment="1">
      <alignment horizontal="center" vertical="center" wrapText="1"/>
    </xf>
    <xf numFmtId="0" fontId="65" fillId="0" borderId="0" xfId="0" applyFont="1">
      <alignment vertical="center"/>
    </xf>
    <xf numFmtId="0" fontId="70" fillId="0" borderId="1" xfId="0" applyFont="1" applyBorder="1" applyAlignment="1">
      <alignment horizontal="center" vertical="center"/>
    </xf>
    <xf numFmtId="6" fontId="0" fillId="0" borderId="1" xfId="7" applyFont="1" applyFill="1" applyBorder="1">
      <alignment vertical="center"/>
    </xf>
    <xf numFmtId="38" fontId="0" fillId="0" borderId="14" xfId="6" applyFont="1" applyFill="1" applyBorder="1">
      <alignment vertical="center"/>
    </xf>
    <xf numFmtId="0" fontId="71" fillId="0" borderId="1" xfId="0" applyFont="1" applyBorder="1" applyAlignment="1">
      <alignment horizontal="center" vertical="center" wrapText="1"/>
    </xf>
    <xf numFmtId="0" fontId="47" fillId="0" borderId="1" xfId="7" applyNumberFormat="1" applyFont="1" applyFill="1" applyBorder="1" applyAlignment="1">
      <alignment horizontal="left" vertical="center" wrapText="1"/>
    </xf>
    <xf numFmtId="0" fontId="0" fillId="0" borderId="1" xfId="7" applyNumberFormat="1" applyFont="1" applyFill="1" applyBorder="1" applyAlignment="1">
      <alignment horizontal="center" vertical="center"/>
    </xf>
    <xf numFmtId="0" fontId="72" fillId="0" borderId="15" xfId="0" applyFont="1" applyBorder="1">
      <alignment vertical="center"/>
    </xf>
    <xf numFmtId="38" fontId="46" fillId="0" borderId="15" xfId="6" applyFont="1" applyBorder="1">
      <alignment vertical="center"/>
    </xf>
    <xf numFmtId="38" fontId="26" fillId="0" borderId="15" xfId="6" applyFont="1" applyBorder="1">
      <alignment vertical="center"/>
    </xf>
    <xf numFmtId="0" fontId="26" fillId="0" borderId="15" xfId="0" applyFont="1" applyBorder="1">
      <alignment vertical="center"/>
    </xf>
    <xf numFmtId="0" fontId="0" fillId="15" borderId="1" xfId="0" applyFill="1" applyBorder="1">
      <alignment vertical="center"/>
    </xf>
    <xf numFmtId="0" fontId="3" fillId="11" borderId="1" xfId="1" applyFont="1" applyFill="1" applyBorder="1" applyAlignment="1">
      <alignment horizontal="center" vertical="center" shrinkToFit="1"/>
    </xf>
    <xf numFmtId="38" fontId="21" fillId="0" borderId="15" xfId="6" applyFont="1" applyBorder="1">
      <alignment vertical="center"/>
    </xf>
    <xf numFmtId="0" fontId="19" fillId="0" borderId="0" xfId="0" applyFont="1">
      <alignment vertical="center"/>
    </xf>
    <xf numFmtId="0" fontId="0" fillId="0" borderId="15" xfId="0" applyBorder="1" applyAlignment="1">
      <alignment horizontal="center" vertical="center"/>
    </xf>
    <xf numFmtId="38" fontId="0" fillId="0" borderId="0" xfId="6" applyFont="1" applyAlignment="1">
      <alignment horizontal="center" vertical="center"/>
    </xf>
    <xf numFmtId="38" fontId="21" fillId="0" borderId="0" xfId="6" applyFont="1" applyAlignment="1">
      <alignment horizontal="center" vertical="center"/>
    </xf>
    <xf numFmtId="38" fontId="46" fillId="0" borderId="15" xfId="6" applyFont="1" applyBorder="1" applyAlignment="1">
      <alignment horizontal="center" vertical="center"/>
    </xf>
    <xf numFmtId="38" fontId="0" fillId="0" borderId="26" xfId="6" applyFont="1" applyBorder="1" applyAlignment="1">
      <alignment horizontal="center" vertical="center"/>
    </xf>
    <xf numFmtId="38" fontId="21" fillId="0" borderId="26" xfId="6" applyFont="1" applyBorder="1" applyAlignment="1">
      <alignment horizontal="center" vertical="center"/>
    </xf>
    <xf numFmtId="38" fontId="0" fillId="0" borderId="27" xfId="6" applyFont="1" applyBorder="1" applyAlignment="1">
      <alignment horizontal="center" vertical="center"/>
    </xf>
    <xf numFmtId="38" fontId="21" fillId="0" borderId="27" xfId="6" applyFont="1" applyBorder="1" applyAlignment="1">
      <alignment horizontal="center" vertical="center"/>
    </xf>
    <xf numFmtId="0" fontId="18" fillId="0" borderId="0" xfId="0" applyFont="1" applyAlignment="1">
      <alignment horizontal="center" vertical="center"/>
    </xf>
    <xf numFmtId="0" fontId="0" fillId="0" borderId="17" xfId="0" applyBorder="1" applyAlignment="1">
      <alignment horizontal="center" vertical="center"/>
    </xf>
    <xf numFmtId="0" fontId="16" fillId="0" borderId="0" xfId="0" applyFont="1" applyAlignment="1">
      <alignment horizontal="center" vertical="center"/>
    </xf>
    <xf numFmtId="0" fontId="27" fillId="2" borderId="38" xfId="0" applyFont="1" applyFill="1" applyBorder="1" applyAlignment="1" applyProtection="1">
      <alignment vertical="center" wrapText="1"/>
      <protection locked="0"/>
    </xf>
    <xf numFmtId="0" fontId="73" fillId="0" borderId="0" xfId="0" applyFont="1">
      <alignment vertical="center"/>
    </xf>
    <xf numFmtId="38" fontId="46" fillId="0" borderId="0" xfId="6" applyFont="1">
      <alignment vertical="center"/>
    </xf>
    <xf numFmtId="38" fontId="46" fillId="0" borderId="0" xfId="6" applyFont="1" applyFill="1">
      <alignment vertical="center"/>
    </xf>
    <xf numFmtId="38" fontId="0" fillId="0" borderId="0" xfId="6" applyFont="1" applyAlignment="1">
      <alignment horizontal="left" vertical="center"/>
    </xf>
    <xf numFmtId="38" fontId="26" fillId="0" borderId="15" xfId="6" applyFont="1" applyBorder="1" applyAlignment="1">
      <alignment horizontal="left" vertical="center"/>
    </xf>
    <xf numFmtId="0" fontId="47" fillId="0" borderId="1" xfId="7" applyNumberFormat="1" applyFont="1" applyFill="1" applyBorder="1" applyAlignment="1">
      <alignment horizontal="center" vertical="center" wrapText="1"/>
    </xf>
    <xf numFmtId="0" fontId="34" fillId="16" borderId="10" xfId="0" applyFont="1" applyFill="1" applyBorder="1" applyAlignment="1">
      <alignment horizontal="center" vertical="center"/>
    </xf>
    <xf numFmtId="0" fontId="35" fillId="16" borderId="1" xfId="0" applyFont="1" applyFill="1" applyBorder="1" applyAlignment="1">
      <alignment horizontal="center" vertical="center"/>
    </xf>
    <xf numFmtId="0" fontId="74" fillId="0" borderId="5" xfId="0" applyFont="1" applyBorder="1">
      <alignment vertical="center"/>
    </xf>
    <xf numFmtId="0" fontId="74" fillId="0" borderId="0" xfId="0" applyFont="1">
      <alignment vertical="center"/>
    </xf>
    <xf numFmtId="0" fontId="75" fillId="0" borderId="0" xfId="0" applyFont="1">
      <alignment vertical="center"/>
    </xf>
    <xf numFmtId="0" fontId="0" fillId="2" borderId="28" xfId="0" applyFill="1" applyBorder="1" applyProtection="1">
      <alignment vertical="center"/>
      <protection locked="0"/>
    </xf>
    <xf numFmtId="0" fontId="0" fillId="2" borderId="29" xfId="0" applyFill="1" applyBorder="1" applyProtection="1">
      <alignment vertical="center"/>
      <protection locked="0"/>
    </xf>
    <xf numFmtId="0" fontId="0" fillId="2" borderId="33" xfId="0" applyFill="1" applyBorder="1" applyProtection="1">
      <alignment vertical="center"/>
      <protection locked="0"/>
    </xf>
    <xf numFmtId="0" fontId="0" fillId="0" borderId="0" xfId="0" applyAlignment="1">
      <alignment horizontal="left" vertical="center" wrapText="1"/>
    </xf>
    <xf numFmtId="0" fontId="29" fillId="0" borderId="1" xfId="0" applyFont="1" applyBorder="1" applyAlignment="1">
      <alignment horizontal="center" vertical="center"/>
    </xf>
    <xf numFmtId="0" fontId="76" fillId="0" borderId="0" xfId="0" applyFont="1">
      <alignment vertical="center"/>
    </xf>
    <xf numFmtId="0" fontId="42" fillId="0" borderId="0" xfId="0" applyFont="1">
      <alignment vertical="center"/>
    </xf>
    <xf numFmtId="56" fontId="0" fillId="0" borderId="0" xfId="0" applyNumberFormat="1" applyAlignment="1">
      <alignment horizontal="center" vertical="center"/>
    </xf>
    <xf numFmtId="0" fontId="16" fillId="0" borderId="0" xfId="0" applyFont="1" applyAlignment="1">
      <alignment horizontal="left" vertical="center"/>
    </xf>
    <xf numFmtId="6" fontId="0" fillId="0" borderId="12" xfId="7" applyFont="1" applyFill="1" applyBorder="1">
      <alignment vertical="center"/>
    </xf>
    <xf numFmtId="6" fontId="0" fillId="0" borderId="11" xfId="7" applyFont="1" applyFill="1" applyBorder="1">
      <alignment vertical="center"/>
    </xf>
    <xf numFmtId="38" fontId="0" fillId="0" borderId="11" xfId="6" applyFont="1" applyFill="1" applyBorder="1">
      <alignment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21" fillId="8" borderId="1" xfId="0" applyFont="1" applyFill="1" applyBorder="1" applyAlignment="1">
      <alignment horizontal="center" vertical="center"/>
    </xf>
    <xf numFmtId="0" fontId="21" fillId="15" borderId="1" xfId="0" applyFont="1" applyFill="1" applyBorder="1" applyAlignment="1">
      <alignment horizontal="center" vertical="center"/>
    </xf>
    <xf numFmtId="0" fontId="21" fillId="11" borderId="1" xfId="0" applyFont="1" applyFill="1" applyBorder="1" applyAlignment="1">
      <alignment horizontal="center" vertical="center"/>
    </xf>
    <xf numFmtId="0" fontId="21" fillId="13" borderId="1" xfId="0" applyFont="1" applyFill="1" applyBorder="1" applyAlignment="1">
      <alignment horizontal="center" vertical="center"/>
    </xf>
    <xf numFmtId="0" fontId="28" fillId="0" borderId="1" xfId="0" applyFont="1" applyBorder="1" applyAlignment="1">
      <alignment horizontal="center" vertical="center"/>
    </xf>
    <xf numFmtId="0" fontId="0" fillId="0" borderId="14" xfId="0" applyBorder="1" applyAlignment="1">
      <alignment horizontal="center" vertical="center"/>
    </xf>
    <xf numFmtId="0" fontId="58" fillId="0" borderId="5" xfId="0" applyFont="1" applyBorder="1" applyAlignment="1">
      <alignment horizontal="left" vertical="center"/>
    </xf>
    <xf numFmtId="0" fontId="58" fillId="0" borderId="5" xfId="0" applyFont="1" applyBorder="1" applyAlignment="1">
      <alignment horizontal="center" vertical="center"/>
    </xf>
    <xf numFmtId="0" fontId="77" fillId="0" borderId="0" xfId="0" applyFont="1" applyAlignment="1">
      <alignment horizontal="center" vertical="center"/>
    </xf>
    <xf numFmtId="0" fontId="79" fillId="0" borderId="1" xfId="0" applyFont="1" applyBorder="1" applyAlignment="1">
      <alignment horizontal="center" vertical="center"/>
    </xf>
    <xf numFmtId="0" fontId="79" fillId="0" borderId="1" xfId="0" applyFont="1" applyBorder="1" applyAlignment="1">
      <alignment horizontal="center" vertical="center" wrapText="1"/>
    </xf>
    <xf numFmtId="0" fontId="80" fillId="0" borderId="14" xfId="0" applyFont="1" applyBorder="1" applyAlignment="1">
      <alignment horizontal="center" vertical="center"/>
    </xf>
    <xf numFmtId="0" fontId="80" fillId="0" borderId="1" xfId="0" applyFont="1" applyBorder="1" applyAlignment="1">
      <alignment horizontal="center" vertical="center"/>
    </xf>
    <xf numFmtId="0" fontId="0" fillId="0" borderId="5" xfId="0" applyBorder="1" applyAlignment="1">
      <alignment horizontal="center" vertical="center"/>
    </xf>
    <xf numFmtId="0" fontId="58" fillId="0" borderId="0" xfId="0" applyFont="1" applyAlignment="1">
      <alignment vertical="top"/>
    </xf>
    <xf numFmtId="0" fontId="90" fillId="0" borderId="1" xfId="1" applyFont="1" applyBorder="1" applyAlignment="1">
      <alignment horizontal="left" vertical="center" shrinkToFit="1"/>
    </xf>
    <xf numFmtId="0" fontId="88" fillId="5" borderId="1" xfId="0" applyFont="1" applyFill="1" applyBorder="1" applyAlignment="1">
      <alignment horizontal="center" vertical="center"/>
    </xf>
    <xf numFmtId="0" fontId="3" fillId="0" borderId="10" xfId="1" applyFont="1" applyBorder="1" applyAlignment="1">
      <alignment horizontal="center" vertical="center" shrinkToFit="1"/>
    </xf>
    <xf numFmtId="0" fontId="3" fillId="8" borderId="10" xfId="1" applyFont="1" applyFill="1" applyBorder="1" applyAlignment="1">
      <alignment horizontal="center" vertical="center" shrinkToFit="1"/>
    </xf>
    <xf numFmtId="0" fontId="0" fillId="0" borderId="0" xfId="0" applyAlignment="1">
      <alignment vertical="top" wrapText="1"/>
    </xf>
    <xf numFmtId="0" fontId="52" fillId="0" borderId="0" xfId="0" applyFont="1" applyAlignment="1">
      <alignment horizontal="left" vertical="top" wrapText="1"/>
    </xf>
    <xf numFmtId="0" fontId="0" fillId="0" borderId="10" xfId="0" applyBorder="1" applyAlignment="1">
      <alignment horizontal="center" vertical="center"/>
    </xf>
    <xf numFmtId="0" fontId="88" fillId="0" borderId="0" xfId="0" applyFont="1" applyAlignment="1">
      <alignment horizontal="center" vertical="center"/>
    </xf>
    <xf numFmtId="0" fontId="90" fillId="0" borderId="0" xfId="1" applyFont="1" applyAlignment="1">
      <alignment horizontal="left" vertical="center" shrinkToFit="1"/>
    </xf>
    <xf numFmtId="0" fontId="27" fillId="0" borderId="0" xfId="0" applyFont="1" applyAlignment="1">
      <alignment horizontal="center" vertical="center"/>
    </xf>
    <xf numFmtId="0" fontId="28" fillId="3" borderId="10" xfId="0" applyFont="1" applyFill="1" applyBorder="1" applyAlignment="1">
      <alignment horizontal="center" vertical="center"/>
    </xf>
    <xf numFmtId="0" fontId="90" fillId="8" borderId="1" xfId="1" applyFont="1" applyFill="1" applyBorder="1" applyAlignment="1">
      <alignment horizontal="left" vertical="center" shrinkToFit="1"/>
    </xf>
    <xf numFmtId="0" fontId="90" fillId="0" borderId="1" xfId="1" applyFont="1" applyBorder="1" applyAlignment="1">
      <alignment vertical="center" shrinkToFit="1"/>
    </xf>
    <xf numFmtId="0" fontId="90" fillId="13" borderId="1" xfId="1" applyFont="1" applyFill="1" applyBorder="1" applyAlignment="1">
      <alignment vertical="center" shrinkToFit="1"/>
    </xf>
    <xf numFmtId="0" fontId="28" fillId="3" borderId="2" xfId="0" applyFont="1" applyFill="1" applyBorder="1" applyAlignment="1">
      <alignment horizontal="center" vertical="center"/>
    </xf>
    <xf numFmtId="0" fontId="27" fillId="0" borderId="1" xfId="0" applyFont="1" applyBorder="1" applyAlignment="1">
      <alignment horizontal="center" vertical="center" wrapText="1"/>
    </xf>
    <xf numFmtId="0" fontId="25" fillId="0" borderId="10" xfId="0" applyFont="1" applyBorder="1" applyAlignment="1">
      <alignment horizontal="center" vertical="center"/>
    </xf>
    <xf numFmtId="0" fontId="69" fillId="0" borderId="0" xfId="0" applyFont="1" applyAlignment="1">
      <alignment vertical="center" wrapText="1"/>
    </xf>
    <xf numFmtId="0" fontId="92" fillId="0" borderId="0" xfId="0" applyFont="1" applyAlignment="1">
      <alignment vertical="center" wrapText="1"/>
    </xf>
    <xf numFmtId="0" fontId="0" fillId="17" borderId="1" xfId="0" applyFill="1" applyBorder="1">
      <alignment vertical="center"/>
    </xf>
    <xf numFmtId="0" fontId="0" fillId="0" borderId="45" xfId="0" applyBorder="1">
      <alignment vertical="center"/>
    </xf>
    <xf numFmtId="0" fontId="93" fillId="0" borderId="0" xfId="0" applyFont="1">
      <alignment vertical="center"/>
    </xf>
    <xf numFmtId="178" fontId="79" fillId="0" borderId="12" xfId="0" applyNumberFormat="1" applyFont="1" applyBorder="1">
      <alignment vertical="center"/>
    </xf>
    <xf numFmtId="0" fontId="78" fillId="0" borderId="0" xfId="0" applyFont="1">
      <alignment vertical="center"/>
    </xf>
    <xf numFmtId="58" fontId="50" fillId="0" borderId="0" xfId="0" applyNumberFormat="1" applyFont="1" applyAlignment="1">
      <alignment horizontal="center" vertical="center"/>
    </xf>
    <xf numFmtId="0" fontId="94" fillId="0" borderId="10" xfId="0" applyFont="1" applyBorder="1" applyAlignment="1">
      <alignment horizontal="left" vertical="center"/>
    </xf>
    <xf numFmtId="0" fontId="35" fillId="11" borderId="11" xfId="0" applyFont="1" applyFill="1" applyBorder="1" applyAlignment="1">
      <alignment horizontal="left" vertical="center"/>
    </xf>
    <xf numFmtId="0" fontId="35" fillId="8" borderId="12" xfId="0" applyFont="1" applyFill="1" applyBorder="1" applyAlignment="1">
      <alignment horizontal="left" vertical="center"/>
    </xf>
    <xf numFmtId="0" fontId="35" fillId="8" borderId="11" xfId="0" applyFont="1" applyFill="1" applyBorder="1" applyAlignment="1">
      <alignment horizontal="left" vertical="center"/>
    </xf>
    <xf numFmtId="0" fontId="52" fillId="0" borderId="10" xfId="0" applyFont="1" applyBorder="1" applyAlignment="1">
      <alignment horizontal="left" vertical="center"/>
    </xf>
    <xf numFmtId="0" fontId="23" fillId="0" borderId="1" xfId="0" applyFont="1" applyBorder="1" applyAlignment="1">
      <alignment horizontal="center" vertical="center"/>
    </xf>
    <xf numFmtId="0" fontId="37" fillId="2" borderId="10" xfId="0" applyFont="1" applyFill="1" applyBorder="1" applyAlignment="1">
      <alignment horizontal="center" vertical="center"/>
    </xf>
    <xf numFmtId="0" fontId="23" fillId="2" borderId="1" xfId="0" applyFont="1" applyFill="1" applyBorder="1">
      <alignment vertical="center"/>
    </xf>
    <xf numFmtId="0" fontId="43" fillId="14" borderId="32" xfId="0" applyFont="1" applyFill="1" applyBorder="1">
      <alignment vertical="center"/>
    </xf>
    <xf numFmtId="0" fontId="45" fillId="14" borderId="29" xfId="0" applyFont="1" applyFill="1" applyBorder="1">
      <alignment vertical="center"/>
    </xf>
    <xf numFmtId="0" fontId="45" fillId="14" borderId="33" xfId="0" applyFont="1" applyFill="1" applyBorder="1">
      <alignment vertical="center"/>
    </xf>
    <xf numFmtId="0" fontId="45" fillId="14" borderId="0" xfId="0" applyFont="1" applyFill="1">
      <alignment vertical="center"/>
    </xf>
    <xf numFmtId="0" fontId="44" fillId="14" borderId="0" xfId="0" applyFont="1" applyFill="1" applyAlignment="1">
      <alignment horizontal="left" vertical="center"/>
    </xf>
    <xf numFmtId="0" fontId="44" fillId="14" borderId="0" xfId="0" applyFont="1" applyFill="1" applyAlignment="1">
      <alignment horizontal="center" vertical="center"/>
    </xf>
    <xf numFmtId="0" fontId="44" fillId="14" borderId="0" xfId="0" applyFont="1" applyFill="1">
      <alignment vertical="center"/>
    </xf>
    <xf numFmtId="0" fontId="43" fillId="14" borderId="0" xfId="0" applyFont="1" applyFill="1">
      <alignment vertical="center"/>
    </xf>
    <xf numFmtId="0" fontId="43" fillId="14" borderId="0" xfId="0" applyFont="1" applyFill="1" applyAlignment="1">
      <alignment horizontal="center" vertical="center"/>
    </xf>
    <xf numFmtId="0" fontId="43" fillId="14" borderId="0" xfId="0" applyFont="1" applyFill="1" applyAlignment="1">
      <alignment horizontal="left" vertical="center"/>
    </xf>
    <xf numFmtId="0" fontId="44" fillId="14" borderId="0" xfId="0" quotePrefix="1" applyFont="1" applyFill="1" applyAlignment="1">
      <alignment horizontal="right" vertical="center"/>
    </xf>
    <xf numFmtId="0" fontId="44" fillId="14" borderId="1" xfId="0" applyFont="1" applyFill="1" applyBorder="1" applyAlignment="1">
      <alignment horizontal="right" vertical="center"/>
    </xf>
    <xf numFmtId="0" fontId="44" fillId="14" borderId="1" xfId="0" applyFont="1" applyFill="1" applyBorder="1" applyAlignment="1">
      <alignment horizontal="center" vertical="center"/>
    </xf>
    <xf numFmtId="0" fontId="43" fillId="14" borderId="10" xfId="0" applyFont="1" applyFill="1" applyBorder="1" applyAlignment="1">
      <alignment horizontal="center" vertical="center"/>
    </xf>
    <xf numFmtId="0" fontId="44" fillId="14" borderId="11" xfId="0" applyFont="1" applyFill="1" applyBorder="1" applyAlignment="1">
      <alignment horizontal="left" vertical="center"/>
    </xf>
    <xf numFmtId="0" fontId="44" fillId="14" borderId="12" xfId="0" applyFont="1" applyFill="1" applyBorder="1" applyAlignment="1">
      <alignment horizontal="center" vertical="center"/>
    </xf>
    <xf numFmtId="0" fontId="37" fillId="14" borderId="34" xfId="0" applyFont="1" applyFill="1" applyBorder="1">
      <alignment vertical="center"/>
    </xf>
    <xf numFmtId="0" fontId="37" fillId="14" borderId="35" xfId="0" applyFont="1" applyFill="1" applyBorder="1">
      <alignment vertical="center"/>
    </xf>
    <xf numFmtId="0" fontId="37" fillId="14" borderId="37" xfId="0" applyFont="1" applyFill="1" applyBorder="1">
      <alignment vertical="center"/>
    </xf>
    <xf numFmtId="0" fontId="37" fillId="14" borderId="36" xfId="0" applyFont="1" applyFill="1" applyBorder="1" applyAlignment="1">
      <alignment horizontal="center" vertical="center"/>
    </xf>
    <xf numFmtId="0" fontId="38" fillId="14" borderId="0" xfId="0" applyFont="1" applyFill="1">
      <alignment vertical="center"/>
    </xf>
    <xf numFmtId="0" fontId="35" fillId="14" borderId="0" xfId="0" applyFont="1" applyFill="1" applyAlignment="1">
      <alignment horizontal="left" vertical="center"/>
    </xf>
    <xf numFmtId="0" fontId="35" fillId="14" borderId="0" xfId="0" applyFont="1" applyFill="1" applyAlignment="1">
      <alignment horizontal="center" vertical="center"/>
    </xf>
    <xf numFmtId="0" fontId="35" fillId="14" borderId="0" xfId="0" applyFont="1" applyFill="1">
      <alignment vertical="center"/>
    </xf>
    <xf numFmtId="0" fontId="37" fillId="14" borderId="0" xfId="0" applyFont="1" applyFill="1">
      <alignment vertical="center"/>
    </xf>
    <xf numFmtId="0" fontId="37" fillId="14" borderId="0" xfId="0" applyFont="1" applyFill="1" applyAlignment="1">
      <alignment horizontal="center" vertical="center"/>
    </xf>
    <xf numFmtId="0" fontId="37" fillId="14" borderId="0" xfId="0" applyFont="1" applyFill="1" applyAlignment="1">
      <alignment horizontal="left" vertical="center"/>
    </xf>
    <xf numFmtId="0" fontId="35" fillId="14" borderId="0" xfId="0" quotePrefix="1" applyFont="1" applyFill="1" applyAlignment="1">
      <alignment horizontal="right" vertical="center"/>
    </xf>
    <xf numFmtId="0" fontId="35" fillId="14" borderId="1" xfId="0" applyFont="1" applyFill="1" applyBorder="1" applyAlignment="1">
      <alignment horizontal="right" vertical="center"/>
    </xf>
    <xf numFmtId="0" fontId="35" fillId="14" borderId="1" xfId="0" applyFont="1" applyFill="1" applyBorder="1" applyAlignment="1">
      <alignment horizontal="center" vertical="center"/>
    </xf>
    <xf numFmtId="0" fontId="37" fillId="14" borderId="10" xfId="0" applyFont="1" applyFill="1" applyBorder="1" applyAlignment="1">
      <alignment horizontal="center" vertical="center"/>
    </xf>
    <xf numFmtId="0" fontId="35" fillId="14" borderId="11" xfId="0" applyFont="1" applyFill="1" applyBorder="1" applyAlignment="1">
      <alignment horizontal="left" vertical="center"/>
    </xf>
    <xf numFmtId="0" fontId="35" fillId="14" borderId="12" xfId="0" applyFont="1" applyFill="1" applyBorder="1" applyAlignment="1">
      <alignment horizontal="center" vertical="center"/>
    </xf>
    <xf numFmtId="0" fontId="0" fillId="14" borderId="0" xfId="0" applyFill="1">
      <alignment vertical="center"/>
    </xf>
    <xf numFmtId="0" fontId="21" fillId="14" borderId="1" xfId="0" applyFont="1" applyFill="1" applyBorder="1">
      <alignment vertical="center"/>
    </xf>
    <xf numFmtId="0" fontId="21" fillId="14" borderId="1" xfId="0" applyFont="1" applyFill="1" applyBorder="1" applyAlignment="1">
      <alignment horizontal="center" vertical="center"/>
    </xf>
    <xf numFmtId="0" fontId="70" fillId="14" borderId="1" xfId="0" applyFont="1" applyFill="1" applyBorder="1" applyAlignment="1">
      <alignment horizontal="center" vertical="center"/>
    </xf>
    <xf numFmtId="38" fontId="0" fillId="14" borderId="1" xfId="6" applyFont="1" applyFill="1" applyBorder="1" applyAlignment="1">
      <alignment horizontal="center" vertical="center"/>
    </xf>
    <xf numFmtId="0" fontId="101" fillId="0" borderId="0" xfId="0" applyFont="1">
      <alignment vertical="center"/>
    </xf>
    <xf numFmtId="0" fontId="102" fillId="0" borderId="1" xfId="0" applyFont="1" applyBorder="1">
      <alignment vertical="center"/>
    </xf>
    <xf numFmtId="0" fontId="102" fillId="0" borderId="1" xfId="0" applyFont="1" applyBorder="1" applyAlignment="1">
      <alignment horizontal="left" vertical="center"/>
    </xf>
    <xf numFmtId="0" fontId="43" fillId="14" borderId="34" xfId="0" applyFont="1" applyFill="1" applyBorder="1">
      <alignment vertical="center"/>
    </xf>
    <xf numFmtId="0" fontId="43" fillId="14" borderId="35" xfId="0" applyFont="1" applyFill="1" applyBorder="1">
      <alignment vertical="center"/>
    </xf>
    <xf numFmtId="0" fontId="43" fillId="14" borderId="37" xfId="0" applyFont="1" applyFill="1" applyBorder="1">
      <alignment vertical="center"/>
    </xf>
    <xf numFmtId="0" fontId="43" fillId="14" borderId="36" xfId="0" applyFont="1" applyFill="1" applyBorder="1" applyAlignment="1">
      <alignment horizontal="center" vertical="center"/>
    </xf>
    <xf numFmtId="0" fontId="44" fillId="14" borderId="29" xfId="0" applyFont="1" applyFill="1" applyBorder="1" applyAlignment="1">
      <alignment horizontal="right" vertical="center"/>
    </xf>
    <xf numFmtId="0" fontId="44" fillId="14" borderId="33" xfId="0" applyFont="1" applyFill="1" applyBorder="1" applyAlignment="1">
      <alignment horizontal="center" vertical="center"/>
    </xf>
    <xf numFmtId="0" fontId="102" fillId="14" borderId="1" xfId="0" applyFont="1" applyFill="1" applyBorder="1">
      <alignment vertical="center"/>
    </xf>
    <xf numFmtId="0" fontId="102" fillId="14" borderId="1" xfId="0" applyFont="1" applyFill="1" applyBorder="1" applyAlignment="1">
      <alignment horizontal="left" vertical="center"/>
    </xf>
    <xf numFmtId="0" fontId="0" fillId="14" borderId="1" xfId="0" applyFill="1" applyBorder="1" applyAlignment="1">
      <alignment horizontal="center" vertical="center"/>
    </xf>
    <xf numFmtId="0" fontId="39" fillId="0" borderId="0" xfId="0" applyFont="1" applyAlignment="1">
      <alignment horizontal="left" vertical="center" wrapText="1"/>
    </xf>
    <xf numFmtId="0" fontId="0" fillId="2" borderId="28"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41" fillId="0" borderId="0" xfId="0" applyFont="1" applyAlignment="1">
      <alignment horizontal="left" vertical="center" wrapText="1"/>
    </xf>
    <xf numFmtId="0" fontId="21" fillId="10" borderId="0" xfId="0" applyFont="1" applyFill="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0" fillId="2" borderId="18" xfId="0" applyFill="1" applyBorder="1" applyAlignment="1" applyProtection="1">
      <alignment horizontal="left" vertical="center"/>
      <protection locked="0"/>
    </xf>
    <xf numFmtId="0" fontId="91" fillId="0" borderId="4" xfId="0" applyFont="1" applyBorder="1" applyAlignment="1">
      <alignment horizontal="center" vertical="center" wrapText="1"/>
    </xf>
    <xf numFmtId="0" fontId="91" fillId="0" borderId="6" xfId="0" applyFont="1" applyBorder="1" applyAlignment="1">
      <alignment horizontal="center" vertical="center" wrapText="1"/>
    </xf>
    <xf numFmtId="0" fontId="91" fillId="0" borderId="7" xfId="0" applyFont="1" applyBorder="1" applyAlignment="1">
      <alignment horizontal="center" vertical="center" wrapText="1"/>
    </xf>
    <xf numFmtId="0" fontId="91" fillId="0" borderId="9" xfId="0" applyFont="1" applyBorder="1" applyAlignment="1">
      <alignment horizontal="center" vertical="center" wrapText="1"/>
    </xf>
    <xf numFmtId="0" fontId="33" fillId="17" borderId="0" xfId="0" applyFont="1" applyFill="1" applyAlignment="1">
      <alignment horizontal="left" vertical="center" wrapText="1"/>
    </xf>
    <xf numFmtId="0" fontId="89" fillId="0" borderId="0" xfId="0" applyFont="1" applyAlignment="1">
      <alignment horizontal="left" vertical="top" wrapText="1"/>
    </xf>
    <xf numFmtId="0" fontId="41" fillId="7" borderId="16" xfId="0" applyFont="1" applyFill="1" applyBorder="1" applyAlignment="1">
      <alignment horizontal="center" vertical="center" wrapText="1"/>
    </xf>
    <xf numFmtId="0" fontId="41" fillId="7" borderId="17" xfId="0" applyFont="1" applyFill="1" applyBorder="1" applyAlignment="1">
      <alignment horizontal="center" vertical="center" wrapText="1"/>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1" fillId="7" borderId="0" xfId="0" applyFont="1" applyFill="1" applyAlignment="1">
      <alignment horizontal="center" vertical="center" wrapText="1"/>
    </xf>
    <xf numFmtId="0" fontId="41" fillId="7" borderId="20" xfId="0" applyFont="1" applyFill="1" applyBorder="1" applyAlignment="1">
      <alignment horizontal="center" vertical="center" wrapText="1"/>
    </xf>
    <xf numFmtId="0" fontId="41" fillId="7" borderId="21"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22" xfId="0" applyFont="1" applyFill="1" applyBorder="1" applyAlignment="1">
      <alignment horizontal="center" vertical="center" wrapText="1"/>
    </xf>
    <xf numFmtId="0" fontId="7" fillId="12" borderId="16" xfId="0" applyFont="1" applyFill="1" applyBorder="1" applyAlignment="1">
      <alignment horizontal="left" vertical="center" wrapText="1"/>
    </xf>
    <xf numFmtId="0" fontId="7" fillId="12" borderId="17" xfId="0" applyFont="1" applyFill="1" applyBorder="1" applyAlignment="1">
      <alignment horizontal="left" vertical="center" wrapText="1"/>
    </xf>
    <xf numFmtId="0" fontId="7" fillId="12" borderId="18" xfId="0" applyFont="1" applyFill="1" applyBorder="1" applyAlignment="1">
      <alignment horizontal="left" vertical="center" wrapText="1"/>
    </xf>
    <xf numFmtId="0" fontId="7" fillId="12" borderId="19" xfId="0" applyFont="1" applyFill="1" applyBorder="1" applyAlignment="1">
      <alignment horizontal="left" vertical="center" wrapText="1"/>
    </xf>
    <xf numFmtId="0" fontId="7" fillId="12" borderId="0" xfId="0" applyFont="1" applyFill="1" applyAlignment="1">
      <alignment horizontal="left" vertical="center" wrapText="1"/>
    </xf>
    <xf numFmtId="0" fontId="7" fillId="12" borderId="20" xfId="0" applyFont="1" applyFill="1" applyBorder="1" applyAlignment="1">
      <alignment horizontal="left" vertical="center" wrapText="1"/>
    </xf>
    <xf numFmtId="0" fontId="7" fillId="12" borderId="21" xfId="0" applyFont="1" applyFill="1" applyBorder="1" applyAlignment="1">
      <alignment horizontal="left" vertical="center" wrapText="1"/>
    </xf>
    <xf numFmtId="0" fontId="7" fillId="12" borderId="15" xfId="0" applyFont="1" applyFill="1" applyBorder="1" applyAlignment="1">
      <alignment horizontal="left" vertical="center" wrapText="1"/>
    </xf>
    <xf numFmtId="0" fontId="7" fillId="12" borderId="22" xfId="0" applyFont="1" applyFill="1" applyBorder="1" applyAlignment="1">
      <alignment horizontal="left" vertical="center" wrapText="1"/>
    </xf>
    <xf numFmtId="0" fontId="90" fillId="0" borderId="10" xfId="1" applyFont="1" applyBorder="1" applyAlignment="1">
      <alignment horizontal="left" vertical="center" shrinkToFit="1"/>
    </xf>
    <xf numFmtId="0" fontId="90" fillId="0" borderId="11" xfId="1" applyFont="1" applyBorder="1" applyAlignment="1">
      <alignment horizontal="left" vertical="center" shrinkToFit="1"/>
    </xf>
    <xf numFmtId="0" fontId="90" fillId="0" borderId="12" xfId="1" applyFont="1" applyBorder="1" applyAlignment="1">
      <alignment horizontal="left" vertical="center" shrinkToFit="1"/>
    </xf>
    <xf numFmtId="0" fontId="90" fillId="8" borderId="10" xfId="1" applyFont="1" applyFill="1" applyBorder="1" applyAlignment="1">
      <alignment horizontal="left" vertical="center" shrinkToFit="1"/>
    </xf>
    <xf numFmtId="0" fontId="90" fillId="8" borderId="11" xfId="1" applyFont="1" applyFill="1" applyBorder="1" applyAlignment="1">
      <alignment horizontal="left" vertical="center" shrinkToFit="1"/>
    </xf>
    <xf numFmtId="0" fontId="90" fillId="8" borderId="12" xfId="1" applyFont="1" applyFill="1" applyBorder="1" applyAlignment="1">
      <alignment horizontal="left" vertical="center" shrinkToFit="1"/>
    </xf>
    <xf numFmtId="0" fontId="27" fillId="0" borderId="46" xfId="0" applyFont="1" applyBorder="1" applyAlignment="1">
      <alignment horizontal="center" vertical="center"/>
    </xf>
    <xf numFmtId="0" fontId="27" fillId="0" borderId="48" xfId="0" applyFont="1" applyBorder="1" applyAlignment="1">
      <alignment horizontal="center" vertical="center"/>
    </xf>
    <xf numFmtId="0" fontId="16" fillId="0" borderId="47" xfId="0" applyFont="1" applyBorder="1" applyAlignment="1">
      <alignment horizontal="center" vertical="center"/>
    </xf>
    <xf numFmtId="0" fontId="16" fillId="0" borderId="49"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21" fillId="5" borderId="10"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2" xfId="0" applyFont="1" applyFill="1" applyBorder="1" applyAlignment="1">
      <alignment horizontal="center" vertical="center"/>
    </xf>
    <xf numFmtId="0" fontId="12" fillId="3" borderId="0" xfId="0" applyFont="1"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90" fillId="13" borderId="10" xfId="1" applyFont="1" applyFill="1" applyBorder="1" applyAlignment="1">
      <alignment horizontal="left" vertical="center" shrinkToFit="1"/>
    </xf>
    <xf numFmtId="0" fontId="90" fillId="13" borderId="11" xfId="1" applyFont="1" applyFill="1" applyBorder="1" applyAlignment="1">
      <alignment horizontal="left" vertical="center" shrinkToFit="1"/>
    </xf>
    <xf numFmtId="0" fontId="90" fillId="13" borderId="12" xfId="1" applyFont="1" applyFill="1" applyBorder="1" applyAlignment="1">
      <alignment horizontal="left" vertical="center" shrinkToFit="1"/>
    </xf>
    <xf numFmtId="0" fontId="12" fillId="4" borderId="0" xfId="0" applyFont="1" applyFill="1" applyAlignment="1">
      <alignment horizontal="center" vertical="center"/>
    </xf>
    <xf numFmtId="0" fontId="36" fillId="9" borderId="5" xfId="0" applyFont="1" applyFill="1" applyBorder="1" applyAlignment="1">
      <alignment horizontal="center" vertical="top" wrapText="1"/>
    </xf>
    <xf numFmtId="0" fontId="36" fillId="9" borderId="15" xfId="0" applyFont="1" applyFill="1" applyBorder="1" applyAlignment="1">
      <alignment horizontal="center" vertical="top"/>
    </xf>
    <xf numFmtId="0" fontId="65" fillId="0" borderId="0" xfId="0" applyFont="1" applyAlignment="1">
      <alignment horizontal="left"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75" fillId="0" borderId="0" xfId="0" applyFont="1" applyAlignment="1">
      <alignment horizontal="left" vertical="top" wrapText="1"/>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51" fillId="0" borderId="10" xfId="0" applyFont="1" applyBorder="1" applyAlignment="1">
      <alignment horizontal="center" vertical="center"/>
    </xf>
    <xf numFmtId="0" fontId="0" fillId="7" borderId="23" xfId="0" applyFill="1" applyBorder="1" applyAlignment="1">
      <alignment horizontal="left" vertical="center" wrapText="1"/>
    </xf>
    <xf numFmtId="0" fontId="7" fillId="7" borderId="24" xfId="0" applyFont="1" applyFill="1" applyBorder="1" applyAlignment="1">
      <alignment horizontal="left" vertical="center" wrapText="1"/>
    </xf>
    <xf numFmtId="0" fontId="7" fillId="7" borderId="25" xfId="0" applyFont="1" applyFill="1" applyBorder="1" applyAlignment="1">
      <alignment horizontal="left" vertical="center" wrapText="1"/>
    </xf>
    <xf numFmtId="0" fontId="16" fillId="0" borderId="1" xfId="0" applyFont="1" applyBorder="1" applyAlignment="1">
      <alignment horizontal="center" vertical="center"/>
    </xf>
    <xf numFmtId="0" fontId="7" fillId="0" borderId="23" xfId="0" applyFont="1" applyBorder="1" applyAlignment="1">
      <alignment horizontal="left" vertical="center" wrapText="1"/>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97" fillId="0" borderId="0" xfId="0" applyFont="1" applyAlignment="1">
      <alignment horizontal="center" vertical="center"/>
    </xf>
    <xf numFmtId="0" fontId="66" fillId="14" borderId="1" xfId="0" applyFont="1" applyFill="1" applyBorder="1" applyAlignment="1">
      <alignment horizontal="left" vertical="center"/>
    </xf>
    <xf numFmtId="0" fontId="66" fillId="14" borderId="11" xfId="0" quotePrefix="1" applyFont="1" applyFill="1" applyBorder="1" applyAlignment="1">
      <alignment horizontal="left" vertical="center"/>
    </xf>
    <xf numFmtId="0" fontId="66" fillId="14" borderId="12" xfId="0" quotePrefix="1" applyFont="1" applyFill="1" applyBorder="1" applyAlignment="1">
      <alignment horizontal="left" vertical="center"/>
    </xf>
    <xf numFmtId="0" fontId="66" fillId="14" borderId="10" xfId="0" applyFont="1" applyFill="1" applyBorder="1" applyAlignment="1">
      <alignment horizontal="left" vertical="center"/>
    </xf>
    <xf numFmtId="0" fontId="66" fillId="14" borderId="11" xfId="0" applyFont="1" applyFill="1" applyBorder="1" applyAlignment="1">
      <alignment horizontal="left" vertical="center"/>
    </xf>
    <xf numFmtId="0" fontId="66" fillId="14" borderId="12" xfId="0" applyFont="1" applyFill="1" applyBorder="1" applyAlignment="1">
      <alignment horizontal="left" vertical="center"/>
    </xf>
    <xf numFmtId="0" fontId="21" fillId="14" borderId="11" xfId="0" applyFont="1" applyFill="1"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177" fontId="0" fillId="0" borderId="0" xfId="0" applyNumberFormat="1" applyAlignment="1">
      <alignment horizontal="right" vertical="center"/>
    </xf>
    <xf numFmtId="177" fontId="0" fillId="0" borderId="20" xfId="0" applyNumberForma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5" fillId="7" borderId="16" xfId="0" applyFont="1" applyFill="1" applyBorder="1" applyAlignment="1">
      <alignment horizontal="left" vertical="center" wrapText="1"/>
    </xf>
    <xf numFmtId="0" fontId="25" fillId="7" borderId="18" xfId="0" applyFont="1" applyFill="1" applyBorder="1" applyAlignment="1">
      <alignment horizontal="left" vertical="center" wrapText="1"/>
    </xf>
    <xf numFmtId="0" fontId="25"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5" fillId="7" borderId="21" xfId="0" applyFont="1" applyFill="1" applyBorder="1" applyAlignment="1">
      <alignment horizontal="left" vertical="center" wrapText="1"/>
    </xf>
    <xf numFmtId="0" fontId="25" fillId="7" borderId="22" xfId="0" applyFont="1" applyFill="1" applyBorder="1" applyAlignment="1">
      <alignment horizontal="left" vertical="center" wrapText="1"/>
    </xf>
    <xf numFmtId="0" fontId="0" fillId="0" borderId="8" xfId="0" applyBorder="1" applyAlignment="1">
      <alignment horizontal="center" vertical="center"/>
    </xf>
    <xf numFmtId="0" fontId="66" fillId="0" borderId="1" xfId="0" applyFont="1" applyBorder="1" applyAlignment="1">
      <alignment horizontal="left" vertical="center"/>
    </xf>
    <xf numFmtId="0" fontId="21" fillId="0" borderId="8" xfId="0" applyFont="1" applyBorder="1" applyAlignment="1">
      <alignment horizontal="left" vertical="center"/>
    </xf>
    <xf numFmtId="0" fontId="13" fillId="0" borderId="17" xfId="0" applyFont="1" applyBorder="1" applyAlignment="1">
      <alignment horizontal="center"/>
    </xf>
    <xf numFmtId="0" fontId="23"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center" vertical="center"/>
    </xf>
    <xf numFmtId="177" fontId="21" fillId="0" borderId="0" xfId="0" applyNumberFormat="1" applyFont="1" applyAlignment="1">
      <alignment horizontal="left" vertical="center"/>
    </xf>
    <xf numFmtId="177" fontId="0" fillId="0" borderId="0" xfId="0" applyNumberFormat="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6" fontId="0" fillId="0" borderId="0" xfId="0" applyNumberFormat="1" applyAlignment="1">
      <alignment horizontal="left" vertical="center"/>
    </xf>
    <xf numFmtId="0" fontId="0" fillId="0" borderId="0" xfId="0" applyAlignment="1">
      <alignment horizontal="center" vertical="center"/>
    </xf>
    <xf numFmtId="0" fontId="30" fillId="0" borderId="8" xfId="0" applyFont="1" applyBorder="1" applyAlignment="1">
      <alignment horizontal="left" vertical="center"/>
    </xf>
    <xf numFmtId="38" fontId="64" fillId="0" borderId="15" xfId="6" applyFont="1" applyBorder="1" applyAlignment="1">
      <alignment horizontal="center" vertical="center"/>
    </xf>
    <xf numFmtId="0" fontId="16" fillId="0" borderId="19" xfId="0" applyFont="1" applyBorder="1" applyAlignment="1">
      <alignment horizontal="center" vertical="center" wrapText="1"/>
    </xf>
    <xf numFmtId="0" fontId="16" fillId="0" borderId="0" xfId="0" applyFont="1" applyAlignment="1">
      <alignment horizontal="center" vertical="center" wrapText="1"/>
    </xf>
    <xf numFmtId="0" fontId="66" fillId="0" borderId="10" xfId="0" applyFont="1" applyBorder="1" applyAlignment="1">
      <alignment horizontal="left"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6" fontId="0" fillId="0" borderId="0" xfId="0" applyNumberFormat="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2" fillId="0" borderId="0" xfId="0" applyFont="1" applyAlignment="1">
      <alignment horizontal="center" vertical="center"/>
    </xf>
    <xf numFmtId="0" fontId="21" fillId="8" borderId="1" xfId="0" applyFont="1" applyFill="1" applyBorder="1" applyAlignment="1">
      <alignment horizontal="center" vertical="center"/>
    </xf>
    <xf numFmtId="0" fontId="21" fillId="15" borderId="1" xfId="0" applyFont="1" applyFill="1" applyBorder="1" applyAlignment="1">
      <alignment horizontal="center" vertical="center"/>
    </xf>
    <xf numFmtId="0" fontId="21" fillId="11" borderId="1" xfId="0" applyFont="1" applyFill="1" applyBorder="1" applyAlignment="1">
      <alignment horizontal="center" vertical="center"/>
    </xf>
    <xf numFmtId="0" fontId="21" fillId="13" borderId="1" xfId="0" applyFont="1" applyFill="1"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58" fillId="0" borderId="4" xfId="0" applyFont="1" applyBorder="1" applyAlignment="1">
      <alignment horizontal="left" vertical="center"/>
    </xf>
    <xf numFmtId="0" fontId="58" fillId="0" borderId="5" xfId="0" applyFont="1" applyBorder="1" applyAlignment="1">
      <alignment horizontal="left" vertical="center"/>
    </xf>
    <xf numFmtId="0" fontId="58" fillId="0" borderId="6" xfId="0" applyFont="1" applyBorder="1" applyAlignment="1">
      <alignment horizontal="left" vertical="center"/>
    </xf>
    <xf numFmtId="0" fontId="58" fillId="0" borderId="7" xfId="0" applyFont="1" applyBorder="1" applyAlignment="1">
      <alignment horizontal="left" vertical="center"/>
    </xf>
    <xf numFmtId="0" fontId="58" fillId="0" borderId="8" xfId="0" applyFont="1" applyBorder="1" applyAlignment="1">
      <alignment horizontal="left" vertical="center"/>
    </xf>
    <xf numFmtId="0" fontId="58" fillId="0" borderId="9" xfId="0" applyFont="1" applyBorder="1" applyAlignment="1">
      <alignment horizontal="left" vertical="center"/>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58" fillId="0" borderId="9" xfId="0" applyFont="1" applyBorder="1" applyAlignment="1">
      <alignment horizontal="center" vertical="center"/>
    </xf>
    <xf numFmtId="0" fontId="58" fillId="0" borderId="14" xfId="0" applyFont="1" applyBorder="1" applyAlignment="1">
      <alignment horizontal="center" vertical="center"/>
    </xf>
    <xf numFmtId="0" fontId="58" fillId="0" borderId="45" xfId="0" applyFont="1" applyBorder="1" applyAlignment="1">
      <alignment horizontal="center" vertical="center"/>
    </xf>
    <xf numFmtId="0" fontId="58" fillId="0" borderId="2" xfId="0" applyFont="1" applyBorder="1" applyAlignment="1">
      <alignment horizontal="center" vertical="center"/>
    </xf>
    <xf numFmtId="0" fontId="58" fillId="0" borderId="10" xfId="0" applyFont="1" applyBorder="1" applyAlignment="1">
      <alignment horizontal="left"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4" xfId="0" applyFont="1" applyBorder="1" applyAlignment="1">
      <alignment horizontal="left" vertical="center" wrapText="1"/>
    </xf>
    <xf numFmtId="0" fontId="58" fillId="0" borderId="5" xfId="0" applyFont="1" applyBorder="1" applyAlignment="1">
      <alignment horizontal="left" vertical="center" wrapText="1"/>
    </xf>
    <xf numFmtId="0" fontId="58" fillId="0" borderId="6" xfId="0" applyFont="1" applyBorder="1" applyAlignment="1">
      <alignment horizontal="left" vertical="center" wrapText="1"/>
    </xf>
    <xf numFmtId="0" fontId="0" fillId="0" borderId="0" xfId="0" applyAlignment="1">
      <alignment horizontal="left" vertical="top" wrapText="1"/>
    </xf>
    <xf numFmtId="0" fontId="58" fillId="0" borderId="7" xfId="0" applyFont="1" applyBorder="1" applyAlignment="1">
      <alignment horizontal="left" vertical="center" wrapText="1"/>
    </xf>
    <xf numFmtId="0" fontId="58" fillId="0" borderId="8" xfId="0" applyFont="1" applyBorder="1" applyAlignment="1">
      <alignment horizontal="left" vertical="center" wrapText="1"/>
    </xf>
    <xf numFmtId="0" fontId="58" fillId="0" borderId="9"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2" xfId="0" applyFont="1" applyBorder="1" applyAlignment="1">
      <alignment horizontal="center" vertical="center" wrapText="1"/>
    </xf>
    <xf numFmtId="0" fontId="50" fillId="0" borderId="8" xfId="0" applyFont="1" applyBorder="1" applyAlignment="1">
      <alignment horizontal="center" vertical="center"/>
    </xf>
    <xf numFmtId="0" fontId="50" fillId="0" borderId="8" xfId="0" applyFont="1" applyBorder="1" applyAlignment="1">
      <alignment horizontal="left" vertical="center"/>
    </xf>
    <xf numFmtId="0" fontId="58" fillId="0" borderId="4" xfId="0" applyFont="1" applyBorder="1" applyAlignment="1">
      <alignment horizontal="center" vertical="center" wrapText="1"/>
    </xf>
    <xf numFmtId="0" fontId="58" fillId="0" borderId="3" xfId="0" applyFont="1" applyBorder="1" applyAlignment="1">
      <alignment horizontal="center" vertical="center"/>
    </xf>
    <xf numFmtId="0" fontId="58" fillId="0" borderId="6" xfId="0" applyFont="1" applyBorder="1" applyAlignment="1">
      <alignment horizontal="center" vertical="center" wrapText="1"/>
    </xf>
    <xf numFmtId="0" fontId="58" fillId="0" borderId="13" xfId="0" applyFont="1" applyBorder="1" applyAlignment="1">
      <alignment horizontal="center" vertical="center"/>
    </xf>
    <xf numFmtId="0" fontId="58" fillId="0" borderId="4" xfId="0" applyFont="1" applyBorder="1" applyAlignment="1">
      <alignment horizontal="left" vertical="top" wrapText="1"/>
    </xf>
    <xf numFmtId="0" fontId="58" fillId="0" borderId="5" xfId="0" applyFont="1" applyBorder="1" applyAlignment="1">
      <alignment horizontal="left" vertical="top"/>
    </xf>
    <xf numFmtId="0" fontId="58" fillId="0" borderId="6" xfId="0" applyFont="1" applyBorder="1" applyAlignment="1">
      <alignment horizontal="left" vertical="top"/>
    </xf>
    <xf numFmtId="0" fontId="58" fillId="0" borderId="3" xfId="0" applyFont="1" applyBorder="1" applyAlignment="1">
      <alignment horizontal="left" vertical="top"/>
    </xf>
    <xf numFmtId="0" fontId="58" fillId="0" borderId="0" xfId="0" applyFont="1" applyAlignment="1">
      <alignment horizontal="left" vertical="top"/>
    </xf>
    <xf numFmtId="0" fontId="58" fillId="0" borderId="13" xfId="0" applyFont="1" applyBorder="1" applyAlignment="1">
      <alignment horizontal="left" vertical="top"/>
    </xf>
    <xf numFmtId="0" fontId="58" fillId="0" borderId="14" xfId="0" applyFont="1" applyBorder="1" applyAlignment="1">
      <alignment horizontal="right"/>
    </xf>
    <xf numFmtId="0" fontId="58" fillId="0" borderId="2" xfId="0" applyFont="1" applyBorder="1" applyAlignment="1">
      <alignment horizontal="right"/>
    </xf>
    <xf numFmtId="0" fontId="57" fillId="0" borderId="0" xfId="0" applyFont="1" applyAlignment="1">
      <alignment horizontal="left" vertical="center" wrapText="1"/>
    </xf>
    <xf numFmtId="0" fontId="57" fillId="0" borderId="8" xfId="0" applyFont="1" applyBorder="1" applyAlignment="1">
      <alignment horizontal="left" vertical="center" wrapText="1"/>
    </xf>
    <xf numFmtId="0" fontId="58" fillId="0" borderId="1" xfId="0" applyFont="1" applyBorder="1" applyAlignment="1">
      <alignment horizontal="center" vertical="center"/>
    </xf>
    <xf numFmtId="0" fontId="58" fillId="0" borderId="1" xfId="0" applyFont="1" applyBorder="1" applyAlignment="1">
      <alignment horizontal="left" vertical="center"/>
    </xf>
    <xf numFmtId="0" fontId="58" fillId="0" borderId="0" xfId="0" applyFont="1" applyAlignment="1">
      <alignment horizontal="left" vertical="center"/>
    </xf>
    <xf numFmtId="0" fontId="95" fillId="0" borderId="4" xfId="0" applyFont="1" applyBorder="1" applyAlignment="1">
      <alignment horizontal="center" vertical="center"/>
    </xf>
    <xf numFmtId="58" fontId="50" fillId="0" borderId="4" xfId="0" applyNumberFormat="1" applyFont="1" applyBorder="1" applyAlignment="1">
      <alignment horizontal="center" vertical="center"/>
    </xf>
    <xf numFmtId="58" fontId="50" fillId="0" borderId="5" xfId="0" applyNumberFormat="1" applyFont="1" applyBorder="1" applyAlignment="1">
      <alignment horizontal="center" vertical="center"/>
    </xf>
    <xf numFmtId="58" fontId="50" fillId="0" borderId="7" xfId="0" applyNumberFormat="1" applyFont="1" applyBorder="1" applyAlignment="1">
      <alignment horizontal="center" vertical="center"/>
    </xf>
    <xf numFmtId="58" fontId="50" fillId="0" borderId="8" xfId="0" applyNumberFormat="1" applyFont="1" applyBorder="1" applyAlignment="1">
      <alignment horizontal="center" vertical="center"/>
    </xf>
    <xf numFmtId="0" fontId="53" fillId="0" borderId="0" xfId="0" applyFont="1" applyAlignment="1">
      <alignment horizontal="left" vertical="center" wrapText="1"/>
    </xf>
    <xf numFmtId="0" fontId="53" fillId="0" borderId="20" xfId="0" applyFont="1" applyBorder="1" applyAlignment="1">
      <alignment horizontal="left" vertical="center" wrapText="1"/>
    </xf>
    <xf numFmtId="0" fontId="53" fillId="0" borderId="15" xfId="0" applyFont="1" applyBorder="1" applyAlignment="1">
      <alignment horizontal="left" vertical="center" wrapText="1"/>
    </xf>
    <xf numFmtId="0" fontId="53" fillId="0" borderId="22" xfId="0" applyFont="1" applyBorder="1" applyAlignment="1">
      <alignment horizontal="left" vertical="center" wrapText="1"/>
    </xf>
    <xf numFmtId="0" fontId="49" fillId="0" borderId="0" xfId="0" applyFont="1" applyAlignment="1">
      <alignment horizontal="left" vertical="center"/>
    </xf>
    <xf numFmtId="0" fontId="15" fillId="0" borderId="15" xfId="0" applyFont="1" applyBorder="1" applyAlignment="1">
      <alignment horizontal="left" vertical="center"/>
    </xf>
    <xf numFmtId="0" fontId="0" fillId="0" borderId="15" xfId="0" applyBorder="1" applyAlignment="1">
      <alignment horizontal="center" vertical="center"/>
    </xf>
    <xf numFmtId="0" fontId="50" fillId="0" borderId="15" xfId="0" applyFont="1" applyBorder="1" applyAlignment="1">
      <alignment horizontal="center" vertical="center"/>
    </xf>
    <xf numFmtId="0" fontId="23" fillId="0" borderId="15" xfId="0" applyFont="1" applyBorder="1" applyAlignment="1">
      <alignment horizontal="left" vertical="center"/>
    </xf>
    <xf numFmtId="0" fontId="98" fillId="0" borderId="39" xfId="0" applyFont="1" applyBorder="1" applyAlignment="1">
      <alignment horizontal="center" vertical="center"/>
    </xf>
    <xf numFmtId="0" fontId="98" fillId="0" borderId="12" xfId="0" applyFont="1" applyBorder="1" applyAlignment="1">
      <alignment horizontal="center" vertical="center"/>
    </xf>
    <xf numFmtId="0" fontId="0" fillId="0" borderId="39" xfId="0" applyBorder="1" applyAlignment="1">
      <alignment horizontal="right" vertical="center"/>
    </xf>
    <xf numFmtId="0" fontId="0" fillId="0" borderId="12" xfId="0" applyBorder="1" applyAlignment="1">
      <alignment horizontal="right" vertical="center"/>
    </xf>
    <xf numFmtId="58" fontId="50" fillId="0" borderId="15" xfId="0" applyNumberFormat="1" applyFont="1" applyBorder="1" applyAlignment="1">
      <alignment horizontal="center" vertical="center"/>
    </xf>
    <xf numFmtId="0" fontId="15" fillId="0" borderId="15" xfId="0" applyFont="1" applyBorder="1" applyAlignment="1">
      <alignment horizontal="right" vertical="center"/>
    </xf>
    <xf numFmtId="0" fontId="62" fillId="0" borderId="15" xfId="0" applyFont="1" applyBorder="1" applyAlignment="1">
      <alignment horizontal="right" vertical="center"/>
    </xf>
    <xf numFmtId="0" fontId="50" fillId="0" borderId="0" xfId="0" applyFont="1" applyAlignment="1">
      <alignment horizontal="left" vertical="center"/>
    </xf>
    <xf numFmtId="0" fontId="62" fillId="0" borderId="0" xfId="0" applyFont="1" applyAlignment="1">
      <alignment horizontal="left" vertical="center"/>
    </xf>
    <xf numFmtId="0" fontId="83" fillId="0" borderId="0" xfId="0" applyFont="1" applyAlignment="1">
      <alignment horizontal="left" vertical="center" wrapText="1"/>
    </xf>
    <xf numFmtId="0" fontId="85" fillId="0" borderId="0" xfId="0" applyFont="1" applyAlignment="1">
      <alignment horizontal="left" vertical="center" wrapText="1"/>
    </xf>
    <xf numFmtId="0" fontId="85" fillId="0" borderId="0" xfId="0" applyFont="1" applyAlignment="1">
      <alignment horizontal="left" vertical="center"/>
    </xf>
    <xf numFmtId="0" fontId="86" fillId="0" borderId="0" xfId="0" applyFont="1" applyAlignment="1">
      <alignment horizontal="left" vertical="center"/>
    </xf>
    <xf numFmtId="0" fontId="87" fillId="14" borderId="0" xfId="0" applyFont="1" applyFill="1" applyAlignment="1">
      <alignment horizontal="center" vertical="center" wrapText="1"/>
    </xf>
    <xf numFmtId="0" fontId="87" fillId="14" borderId="0" xfId="0" applyFont="1" applyFill="1" applyAlignment="1">
      <alignment horizontal="center" vertical="center"/>
    </xf>
    <xf numFmtId="0" fontId="79" fillId="0" borderId="0" xfId="0" applyFont="1" applyAlignment="1">
      <alignment horizontal="left" vertical="center"/>
    </xf>
    <xf numFmtId="0" fontId="79" fillId="0" borderId="0" xfId="0" applyFont="1" applyAlignment="1">
      <alignment horizontal="left" vertical="center" wrapText="1"/>
    </xf>
    <xf numFmtId="0" fontId="86" fillId="0" borderId="0" xfId="0" applyFont="1" applyAlignment="1">
      <alignment horizontal="left" vertical="center" wrapText="1"/>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58" fillId="0" borderId="11" xfId="0" applyFont="1" applyBorder="1" applyAlignment="1">
      <alignment horizontal="center" vertical="center"/>
    </xf>
    <xf numFmtId="0" fontId="81" fillId="0" borderId="8" xfId="0" applyFont="1" applyBorder="1" applyAlignment="1">
      <alignment horizontal="left" vertical="center"/>
    </xf>
    <xf numFmtId="0" fontId="96" fillId="0" borderId="10" xfId="0" applyFont="1" applyBorder="1" applyAlignment="1">
      <alignment horizontal="center" vertical="center"/>
    </xf>
    <xf numFmtId="0" fontId="96" fillId="0" borderId="11" xfId="0" applyFont="1" applyBorder="1" applyAlignment="1">
      <alignment horizontal="center" vertical="center"/>
    </xf>
    <xf numFmtId="0" fontId="79" fillId="0" borderId="10" xfId="0" applyFont="1" applyBorder="1" applyAlignment="1">
      <alignment horizontal="left" vertical="center" wrapText="1"/>
    </xf>
    <xf numFmtId="0" fontId="79" fillId="0" borderId="11" xfId="0" applyFont="1" applyBorder="1" applyAlignment="1">
      <alignment horizontal="left" vertical="center" wrapText="1"/>
    </xf>
    <xf numFmtId="0" fontId="79" fillId="0" borderId="12" xfId="0" applyFont="1" applyBorder="1" applyAlignment="1">
      <alignment horizontal="left" vertical="center" wrapText="1"/>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wrapText="1"/>
    </xf>
    <xf numFmtId="0" fontId="78" fillId="0" borderId="0" xfId="0" applyFont="1" applyAlignment="1">
      <alignment horizontal="center" vertical="center"/>
    </xf>
    <xf numFmtId="0" fontId="55" fillId="0" borderId="8" xfId="0" applyFont="1" applyBorder="1" applyAlignment="1">
      <alignment horizontal="center" vertical="center"/>
    </xf>
    <xf numFmtId="0" fontId="79" fillId="0" borderId="12" xfId="0" applyFont="1" applyBorder="1" applyAlignment="1">
      <alignment horizontal="center" vertical="center"/>
    </xf>
  </cellXfs>
  <cellStyles count="8">
    <cellStyle name="桁区切り" xfId="6" builtinId="6"/>
    <cellStyle name="桁区切り 2" xfId="5" xr:uid="{00000000-0005-0000-0000-000001000000}"/>
    <cellStyle name="通貨" xfId="7" builtinId="7"/>
    <cellStyle name="標準" xfId="0" builtinId="0"/>
    <cellStyle name="標準 2" xfId="1" xr:uid="{00000000-0005-0000-0000-000004000000}"/>
    <cellStyle name="標準 2 2" xfId="2" xr:uid="{00000000-0005-0000-0000-000005000000}"/>
    <cellStyle name="標準 3" xfId="3" xr:uid="{00000000-0005-0000-0000-000006000000}"/>
    <cellStyle name="標準 4" xfId="4" xr:uid="{00000000-0005-0000-0000-000007000000}"/>
  </cellStyles>
  <dxfs count="0"/>
  <tableStyles count="0" defaultTableStyle="TableStyleMedium2" defaultPivotStyle="PivotStyleLight16"/>
  <colors>
    <mruColors>
      <color rgb="FFFD3F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66676</xdr:rowOff>
    </xdr:from>
    <xdr:to>
      <xdr:col>11</xdr:col>
      <xdr:colOff>358140</xdr:colOff>
      <xdr:row>3</xdr:row>
      <xdr:rowOff>85726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22520" y="363856"/>
          <a:ext cx="2971800" cy="354330"/>
        </a:xfrm>
        <a:prstGeom prst="rect">
          <a:avLst/>
        </a:prstGeom>
        <a:solidFill>
          <a:srgbClr val="FD3F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b="1"/>
            <a:t>関数の入っているセルは入力しないでください。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428625</xdr:colOff>
      <xdr:row>0</xdr:row>
      <xdr:rowOff>228600</xdr:rowOff>
    </xdr:from>
    <xdr:to>
      <xdr:col>16</xdr:col>
      <xdr:colOff>171450</xdr:colOff>
      <xdr:row>3</xdr:row>
      <xdr:rowOff>149679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871982" y="11604171"/>
          <a:ext cx="2110468" cy="8327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明細の行幅や列幅を変更して全部表示されるようにしてご利用ください。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47"/>
  <sheetViews>
    <sheetView tabSelected="1" view="pageBreakPreview" zoomScale="85" zoomScaleNormal="85" zoomScaleSheetLayoutView="85" workbookViewId="0">
      <selection activeCell="M11" sqref="M11:T11"/>
    </sheetView>
  </sheetViews>
  <sheetFormatPr defaultRowHeight="13.2" x14ac:dyDescent="0.2"/>
  <cols>
    <col min="2" max="2" width="7" customWidth="1"/>
    <col min="3" max="3" width="8.44140625" customWidth="1"/>
    <col min="4" max="4" width="13" customWidth="1"/>
    <col min="5" max="5" width="11.33203125" customWidth="1"/>
    <col min="6" max="6" width="9.33203125" customWidth="1"/>
    <col min="7" max="7" width="13.77734375" customWidth="1"/>
    <col min="9" max="9" width="7" customWidth="1"/>
    <col min="10" max="10" width="8.44140625" customWidth="1"/>
    <col min="11" max="11" width="13.77734375" customWidth="1"/>
    <col min="12" max="12" width="11.33203125" customWidth="1"/>
    <col min="13" max="13" width="9.33203125" customWidth="1"/>
    <col min="14" max="14" width="13.77734375" customWidth="1"/>
    <col min="15" max="15" width="5.5546875" customWidth="1"/>
    <col min="16" max="16" width="6.44140625" customWidth="1"/>
    <col min="17" max="18" width="13.21875" customWidth="1"/>
    <col min="19" max="19" width="10.21875" customWidth="1"/>
    <col min="20" max="20" width="14.109375" customWidth="1"/>
  </cols>
  <sheetData>
    <row r="1" spans="1:27" ht="23.4" x14ac:dyDescent="0.2">
      <c r="A1" s="30" t="s">
        <v>68</v>
      </c>
      <c r="B1" s="100">
        <v>2</v>
      </c>
      <c r="C1" s="47" t="s">
        <v>360</v>
      </c>
      <c r="D1" s="31"/>
      <c r="H1" s="34" t="s">
        <v>158</v>
      </c>
      <c r="I1" s="159">
        <v>6</v>
      </c>
      <c r="J1" s="34" t="s">
        <v>71</v>
      </c>
      <c r="L1" s="25" t="s">
        <v>243</v>
      </c>
      <c r="M1" s="217">
        <v>45423</v>
      </c>
      <c r="AA1" t="str">
        <f>+C1</f>
        <v>回 七尾城山記録会</v>
      </c>
    </row>
    <row r="3" spans="1:27" x14ac:dyDescent="0.2">
      <c r="C3" s="19" t="s">
        <v>21</v>
      </c>
      <c r="M3" s="29"/>
      <c r="N3" s="19" t="s">
        <v>66</v>
      </c>
    </row>
    <row r="4" spans="1:27" ht="13.5" customHeight="1" thickBot="1" x14ac:dyDescent="0.25">
      <c r="C4" s="5" t="s">
        <v>33</v>
      </c>
      <c r="D4" s="5" t="s">
        <v>131</v>
      </c>
      <c r="E4" s="115" t="s">
        <v>139</v>
      </c>
      <c r="F4" s="5" t="s">
        <v>34</v>
      </c>
    </row>
    <row r="5" spans="1:27" ht="26.4" customHeight="1" thickBot="1" x14ac:dyDescent="0.25">
      <c r="C5" s="158" t="s">
        <v>22</v>
      </c>
      <c r="D5" s="94"/>
      <c r="E5" s="94"/>
      <c r="F5" s="198" t="s">
        <v>362</v>
      </c>
      <c r="H5" s="326" t="s">
        <v>122</v>
      </c>
      <c r="I5" s="326"/>
      <c r="J5" s="326"/>
      <c r="K5" s="326"/>
      <c r="L5" s="326"/>
      <c r="M5" s="326"/>
      <c r="N5" s="326"/>
      <c r="Q5" s="325" t="str">
        <f>IF(O6=2,"任意の保険に加入するか、
学校長の承認（公印）を得てください！","")</f>
        <v/>
      </c>
      <c r="R5" s="325"/>
      <c r="S5" s="325"/>
      <c r="T5" s="98"/>
    </row>
    <row r="6" spans="1:27" ht="22.8" customHeight="1" thickBot="1" x14ac:dyDescent="0.25">
      <c r="C6" s="8" t="s">
        <v>32</v>
      </c>
      <c r="D6" s="8"/>
      <c r="E6" s="8"/>
      <c r="F6" s="322" t="s">
        <v>159</v>
      </c>
      <c r="G6" s="322"/>
      <c r="H6" s="96" t="s">
        <v>132</v>
      </c>
      <c r="I6" s="96"/>
      <c r="J6" s="96"/>
      <c r="K6" s="96"/>
      <c r="L6" s="96"/>
      <c r="M6" s="96"/>
      <c r="N6" s="96"/>
      <c r="O6" s="97">
        <v>1</v>
      </c>
      <c r="Q6" s="325"/>
      <c r="R6" s="325"/>
      <c r="S6" s="325"/>
      <c r="T6" s="98"/>
      <c r="U6" s="98"/>
    </row>
    <row r="7" spans="1:27" ht="13.8" customHeight="1" thickBot="1" x14ac:dyDescent="0.25">
      <c r="C7" s="8" t="s">
        <v>22</v>
      </c>
      <c r="D7" s="8" t="s">
        <v>23</v>
      </c>
      <c r="E7" s="8" t="s">
        <v>154</v>
      </c>
      <c r="F7" s="8" t="s">
        <v>85</v>
      </c>
      <c r="G7" s="335" t="str">
        <f>IF(F5="","※クラブチームの場合も必ず小学校・中学校・高等学校・大学・一般の選択してください。","")</f>
        <v/>
      </c>
      <c r="I7" s="327" t="s">
        <v>249</v>
      </c>
      <c r="J7" s="327"/>
      <c r="K7" s="328" t="str">
        <f>+D5&amp;E5&amp;"（"&amp;F5&amp;"）"</f>
        <v>（小学校）</v>
      </c>
      <c r="L7" s="328"/>
      <c r="M7" s="328"/>
      <c r="R7" s="98"/>
      <c r="S7" s="98"/>
      <c r="T7" s="98"/>
      <c r="U7" s="98"/>
    </row>
    <row r="8" spans="1:27" ht="13.5" customHeight="1" thickBot="1" x14ac:dyDescent="0.25">
      <c r="C8" s="8" t="s">
        <v>22</v>
      </c>
      <c r="D8" s="8" t="s">
        <v>23</v>
      </c>
      <c r="E8" s="8" t="s">
        <v>70</v>
      </c>
      <c r="F8" s="8" t="s">
        <v>28</v>
      </c>
      <c r="G8" s="335"/>
      <c r="I8" s="38" t="s">
        <v>77</v>
      </c>
      <c r="K8" s="323"/>
      <c r="L8" s="329"/>
    </row>
    <row r="9" spans="1:27" ht="13.8" thickBot="1" x14ac:dyDescent="0.25">
      <c r="C9" s="8" t="s">
        <v>24</v>
      </c>
      <c r="D9" s="8"/>
      <c r="E9" s="8" t="s">
        <v>26</v>
      </c>
      <c r="F9" s="8" t="s">
        <v>25</v>
      </c>
      <c r="G9" s="335"/>
      <c r="I9" s="38" t="s">
        <v>76</v>
      </c>
      <c r="J9" s="38"/>
      <c r="K9" s="93"/>
      <c r="L9" s="210"/>
      <c r="M9" s="211"/>
      <c r="N9" s="212"/>
    </row>
    <row r="10" spans="1:27" ht="13.8" thickBot="1" x14ac:dyDescent="0.25">
      <c r="C10" s="8" t="s">
        <v>22</v>
      </c>
      <c r="D10" s="8"/>
      <c r="E10" s="8" t="s">
        <v>27</v>
      </c>
      <c r="F10" s="8" t="s">
        <v>130</v>
      </c>
      <c r="G10" s="335"/>
      <c r="I10" t="s">
        <v>142</v>
      </c>
      <c r="K10" s="94"/>
      <c r="L10" s="44"/>
    </row>
    <row r="11" spans="1:27" ht="13.8" customHeight="1" thickBot="1" x14ac:dyDescent="0.25">
      <c r="C11" s="8" t="s">
        <v>22</v>
      </c>
      <c r="D11" s="8" t="s">
        <v>29</v>
      </c>
      <c r="E11" s="8" t="s">
        <v>30</v>
      </c>
      <c r="F11" s="8" t="s">
        <v>31</v>
      </c>
      <c r="G11" s="335"/>
      <c r="I11" t="s">
        <v>140</v>
      </c>
      <c r="K11" s="95"/>
      <c r="M11" s="325" t="str">
        <f>G7</f>
        <v/>
      </c>
      <c r="N11" s="325"/>
      <c r="O11" s="325"/>
      <c r="P11" s="325"/>
      <c r="Q11" s="325"/>
      <c r="R11" s="325"/>
      <c r="S11" s="325"/>
      <c r="T11" s="325"/>
    </row>
    <row r="12" spans="1:27" ht="13.8" thickBot="1" x14ac:dyDescent="0.25">
      <c r="D12" s="8"/>
      <c r="E12" s="8"/>
      <c r="G12" s="8"/>
      <c r="I12" s="38" t="s">
        <v>141</v>
      </c>
      <c r="K12" s="323"/>
      <c r="L12" s="324"/>
      <c r="Q12" s="98"/>
      <c r="R12" s="98"/>
      <c r="S12" s="98"/>
      <c r="T12" s="98"/>
    </row>
    <row r="13" spans="1:27" s="35" customFormat="1" ht="21" x14ac:dyDescent="0.2">
      <c r="C13" s="35" t="s">
        <v>72</v>
      </c>
      <c r="J13" s="35" t="s">
        <v>73</v>
      </c>
    </row>
    <row r="14" spans="1:27" ht="44.4" x14ac:dyDescent="0.2">
      <c r="B14" s="3" t="s">
        <v>79</v>
      </c>
      <c r="C14" s="64" t="s">
        <v>281</v>
      </c>
      <c r="D14" s="3" t="s">
        <v>15</v>
      </c>
      <c r="E14" s="3" t="s">
        <v>16</v>
      </c>
      <c r="F14" s="117" t="s">
        <v>160</v>
      </c>
      <c r="G14" s="169" t="s">
        <v>311</v>
      </c>
      <c r="I14" s="3" t="s">
        <v>79</v>
      </c>
      <c r="J14" s="64" t="s">
        <v>281</v>
      </c>
      <c r="K14" s="3" t="s">
        <v>15</v>
      </c>
      <c r="L14" s="3" t="s">
        <v>16</v>
      </c>
      <c r="M14" s="117" t="s">
        <v>160</v>
      </c>
      <c r="N14" s="169" t="s">
        <v>311</v>
      </c>
      <c r="Q14" s="325" t="s">
        <v>282</v>
      </c>
      <c r="R14" s="325"/>
      <c r="S14" s="325"/>
      <c r="T14" s="325"/>
    </row>
    <row r="15" spans="1:27" ht="13.8" customHeight="1" x14ac:dyDescent="0.2">
      <c r="A15">
        <v>1</v>
      </c>
      <c r="B15" s="1" t="str">
        <f>IF(COUNTA(C15:F15)&lt;2,"",$C$5)</f>
        <v/>
      </c>
      <c r="C15" s="45"/>
      <c r="D15" s="45"/>
      <c r="E15" s="2" t="str">
        <f>IF(COUNTA($C15:$D15)=0,"",$E$5&amp;(LEFT($F$5,1)))</f>
        <v/>
      </c>
      <c r="F15" s="46"/>
      <c r="G15" s="50"/>
      <c r="H15">
        <v>1</v>
      </c>
      <c r="I15" s="1" t="str">
        <f t="shared" ref="I15:I44" si="0">IF(COUNTA(J15:M15)&lt;2,"",$C$5)</f>
        <v/>
      </c>
      <c r="J15" s="45"/>
      <c r="K15" s="45"/>
      <c r="L15" s="2" t="str">
        <f>IF(COUNTA($J15:$K15)=0,"",$E$5&amp;(LEFT($F$5,1)))</f>
        <v/>
      </c>
      <c r="M15" s="46"/>
      <c r="N15" s="50"/>
    </row>
    <row r="16" spans="1:27" ht="13.8" customHeight="1" x14ac:dyDescent="0.2">
      <c r="A16">
        <v>2</v>
      </c>
      <c r="B16" s="1" t="str">
        <f t="shared" ref="B16:B44" si="1">IF(COUNTA(C16:F16)&lt;2,"",$C$5)</f>
        <v/>
      </c>
      <c r="C16" s="45"/>
      <c r="D16" s="45"/>
      <c r="E16" s="2" t="str">
        <f t="shared" ref="E16:E44" si="2">IF(COUNTA($C16:$D16)=0,"",$E$5&amp;(LEFT($F$5,1)))</f>
        <v/>
      </c>
      <c r="F16" s="46"/>
      <c r="G16" s="50"/>
      <c r="H16">
        <v>2</v>
      </c>
      <c r="I16" s="1" t="str">
        <f t="shared" si="0"/>
        <v/>
      </c>
      <c r="J16" s="45"/>
      <c r="K16" s="45"/>
      <c r="L16" s="2" t="str">
        <f t="shared" ref="L16:L44" si="3">IF(COUNTA($J16:$K16)=0,"",$E$5&amp;(LEFT($F$5,1)))</f>
        <v/>
      </c>
      <c r="M16" s="46"/>
      <c r="N16" s="50"/>
      <c r="Q16" s="256"/>
    </row>
    <row r="17" spans="1:20" ht="13.8" customHeight="1" x14ac:dyDescent="0.2">
      <c r="A17">
        <v>3</v>
      </c>
      <c r="B17" s="1" t="str">
        <f t="shared" si="1"/>
        <v/>
      </c>
      <c r="C17" s="45"/>
      <c r="D17" s="45"/>
      <c r="E17" s="2" t="str">
        <f t="shared" si="2"/>
        <v/>
      </c>
      <c r="F17" s="46"/>
      <c r="G17" s="50"/>
      <c r="H17">
        <v>3</v>
      </c>
      <c r="I17" s="1" t="str">
        <f t="shared" si="0"/>
        <v/>
      </c>
      <c r="J17" s="45"/>
      <c r="K17" s="45"/>
      <c r="L17" s="2" t="str">
        <f t="shared" si="3"/>
        <v/>
      </c>
      <c r="M17" s="46"/>
      <c r="N17" s="50"/>
      <c r="Q17" s="256"/>
    </row>
    <row r="18" spans="1:20" ht="13.8" customHeight="1" x14ac:dyDescent="0.2">
      <c r="A18">
        <v>4</v>
      </c>
      <c r="B18" s="1" t="str">
        <f t="shared" si="1"/>
        <v/>
      </c>
      <c r="C18" s="45"/>
      <c r="D18" s="45"/>
      <c r="E18" s="2" t="str">
        <f t="shared" si="2"/>
        <v/>
      </c>
      <c r="F18" s="46"/>
      <c r="G18" s="50"/>
      <c r="H18">
        <v>4</v>
      </c>
      <c r="I18" s="1" t="str">
        <f t="shared" si="0"/>
        <v/>
      </c>
      <c r="J18" s="45"/>
      <c r="K18" s="45"/>
      <c r="L18" s="2" t="str">
        <f t="shared" si="3"/>
        <v/>
      </c>
      <c r="M18" s="46"/>
      <c r="N18" s="50"/>
      <c r="Q18" s="256"/>
    </row>
    <row r="19" spans="1:20" ht="13.8" customHeight="1" x14ac:dyDescent="0.2">
      <c r="A19">
        <v>5</v>
      </c>
      <c r="B19" s="1" t="str">
        <f t="shared" si="1"/>
        <v/>
      </c>
      <c r="C19" s="45"/>
      <c r="D19" s="45"/>
      <c r="E19" s="2" t="str">
        <f t="shared" si="2"/>
        <v/>
      </c>
      <c r="F19" s="46"/>
      <c r="G19" s="50"/>
      <c r="H19">
        <v>5</v>
      </c>
      <c r="I19" s="1" t="str">
        <f t="shared" si="0"/>
        <v/>
      </c>
      <c r="J19" s="45"/>
      <c r="K19" s="45"/>
      <c r="L19" s="2" t="str">
        <f t="shared" si="3"/>
        <v/>
      </c>
      <c r="M19" s="46"/>
      <c r="N19" s="50"/>
      <c r="Q19" s="330" t="s">
        <v>314</v>
      </c>
      <c r="R19" s="331"/>
      <c r="S19" s="257"/>
      <c r="T19" s="1" t="s">
        <v>336</v>
      </c>
    </row>
    <row r="20" spans="1:20" ht="13.8" customHeight="1" x14ac:dyDescent="0.2">
      <c r="A20">
        <v>6</v>
      </c>
      <c r="B20" s="1" t="str">
        <f t="shared" si="1"/>
        <v/>
      </c>
      <c r="C20" s="45"/>
      <c r="D20" s="45"/>
      <c r="E20" s="2" t="str">
        <f t="shared" si="2"/>
        <v/>
      </c>
      <c r="F20" s="46"/>
      <c r="G20" s="50"/>
      <c r="H20">
        <v>6</v>
      </c>
      <c r="I20" s="1" t="str">
        <f t="shared" si="0"/>
        <v/>
      </c>
      <c r="J20" s="45"/>
      <c r="K20" s="45"/>
      <c r="L20" s="2" t="str">
        <f t="shared" si="3"/>
        <v/>
      </c>
      <c r="M20" s="46"/>
      <c r="N20" s="50"/>
      <c r="Q20" s="332"/>
      <c r="R20" s="333"/>
      <c r="S20" s="257"/>
      <c r="T20" s="1" t="s">
        <v>317</v>
      </c>
    </row>
    <row r="21" spans="1:20" ht="13.8" customHeight="1" x14ac:dyDescent="0.2">
      <c r="A21">
        <v>7</v>
      </c>
      <c r="B21" s="1" t="str">
        <f t="shared" si="1"/>
        <v/>
      </c>
      <c r="C21" s="45"/>
      <c r="D21" s="45"/>
      <c r="E21" s="2" t="str">
        <f t="shared" si="2"/>
        <v/>
      </c>
      <c r="F21" s="46"/>
      <c r="G21" s="50"/>
      <c r="H21">
        <v>7</v>
      </c>
      <c r="I21" s="1" t="str">
        <f t="shared" si="0"/>
        <v/>
      </c>
      <c r="J21" s="45"/>
      <c r="K21" s="45"/>
      <c r="L21" s="2" t="str">
        <f t="shared" si="3"/>
        <v/>
      </c>
      <c r="M21" s="46"/>
      <c r="N21" s="50"/>
      <c r="Q21" s="3" t="s">
        <v>315</v>
      </c>
      <c r="R21" s="3" t="s">
        <v>316</v>
      </c>
      <c r="T21" s="1" t="s">
        <v>318</v>
      </c>
    </row>
    <row r="22" spans="1:20" ht="13.8" customHeight="1" x14ac:dyDescent="0.2">
      <c r="A22">
        <v>8</v>
      </c>
      <c r="B22" s="1" t="str">
        <f t="shared" si="1"/>
        <v/>
      </c>
      <c r="C22" s="45"/>
      <c r="D22" s="45"/>
      <c r="E22" s="2" t="str">
        <f t="shared" si="2"/>
        <v/>
      </c>
      <c r="F22" s="46"/>
      <c r="G22" s="50"/>
      <c r="H22">
        <v>8</v>
      </c>
      <c r="I22" s="1" t="str">
        <f t="shared" si="0"/>
        <v/>
      </c>
      <c r="J22" s="45"/>
      <c r="K22" s="45"/>
      <c r="L22" s="2" t="str">
        <f t="shared" si="3"/>
        <v/>
      </c>
      <c r="M22" s="46"/>
      <c r="N22" s="50"/>
      <c r="Q22" s="258"/>
      <c r="R22" s="258"/>
      <c r="S22" s="260" t="s">
        <v>337</v>
      </c>
      <c r="T22" s="1" t="s">
        <v>319</v>
      </c>
    </row>
    <row r="23" spans="1:20" ht="13.8" customHeight="1" x14ac:dyDescent="0.2">
      <c r="A23">
        <v>9</v>
      </c>
      <c r="B23" s="1" t="str">
        <f t="shared" si="1"/>
        <v/>
      </c>
      <c r="C23" s="45"/>
      <c r="D23" s="45"/>
      <c r="E23" s="2" t="str">
        <f t="shared" si="2"/>
        <v/>
      </c>
      <c r="F23" s="46"/>
      <c r="G23" s="50"/>
      <c r="H23">
        <v>9</v>
      </c>
      <c r="I23" s="1" t="str">
        <f t="shared" si="0"/>
        <v/>
      </c>
      <c r="J23" s="45"/>
      <c r="K23" s="45"/>
      <c r="L23" s="2" t="str">
        <f t="shared" si="3"/>
        <v/>
      </c>
      <c r="M23" s="46"/>
      <c r="N23" s="50"/>
      <c r="Q23" s="258"/>
      <c r="R23" s="258"/>
      <c r="S23" s="259"/>
      <c r="T23" s="1" t="s">
        <v>320</v>
      </c>
    </row>
    <row r="24" spans="1:20" ht="13.8" customHeight="1" x14ac:dyDescent="0.2">
      <c r="A24">
        <v>10</v>
      </c>
      <c r="B24" s="1" t="str">
        <f t="shared" si="1"/>
        <v/>
      </c>
      <c r="C24" s="45"/>
      <c r="D24" s="45"/>
      <c r="E24" s="2" t="str">
        <f t="shared" si="2"/>
        <v/>
      </c>
      <c r="F24" s="46"/>
      <c r="G24" s="50"/>
      <c r="H24">
        <v>10</v>
      </c>
      <c r="I24" s="1" t="str">
        <f t="shared" si="0"/>
        <v/>
      </c>
      <c r="J24" s="45"/>
      <c r="K24" s="45"/>
      <c r="L24" s="2" t="str">
        <f t="shared" si="3"/>
        <v/>
      </c>
      <c r="M24" s="46"/>
      <c r="N24" s="50"/>
      <c r="Q24" s="258"/>
      <c r="R24" s="258"/>
      <c r="S24" s="259"/>
      <c r="T24" s="1" t="s">
        <v>321</v>
      </c>
    </row>
    <row r="25" spans="1:20" ht="13.8" customHeight="1" x14ac:dyDescent="0.2">
      <c r="A25">
        <v>11</v>
      </c>
      <c r="B25" s="1" t="str">
        <f t="shared" si="1"/>
        <v/>
      </c>
      <c r="C25" s="45"/>
      <c r="D25" s="45"/>
      <c r="E25" s="2" t="str">
        <f t="shared" si="2"/>
        <v/>
      </c>
      <c r="F25" s="46"/>
      <c r="G25" s="50"/>
      <c r="H25">
        <v>11</v>
      </c>
      <c r="I25" s="1" t="str">
        <f t="shared" si="0"/>
        <v/>
      </c>
      <c r="J25" s="45"/>
      <c r="K25" s="45"/>
      <c r="L25" s="2" t="str">
        <f t="shared" si="3"/>
        <v/>
      </c>
      <c r="M25" s="46"/>
      <c r="N25" s="50"/>
      <c r="Q25" s="258"/>
      <c r="R25" s="258"/>
      <c r="S25" s="259"/>
      <c r="T25" s="1" t="s">
        <v>322</v>
      </c>
    </row>
    <row r="26" spans="1:20" ht="13.8" customHeight="1" x14ac:dyDescent="0.2">
      <c r="A26">
        <v>12</v>
      </c>
      <c r="B26" s="1" t="str">
        <f t="shared" si="1"/>
        <v/>
      </c>
      <c r="C26" s="45"/>
      <c r="D26" s="45"/>
      <c r="E26" s="2" t="str">
        <f t="shared" si="2"/>
        <v/>
      </c>
      <c r="F26" s="46"/>
      <c r="G26" s="50"/>
      <c r="H26">
        <v>12</v>
      </c>
      <c r="I26" s="1" t="str">
        <f t="shared" si="0"/>
        <v/>
      </c>
      <c r="J26" s="45"/>
      <c r="K26" s="45"/>
      <c r="L26" s="2" t="str">
        <f t="shared" si="3"/>
        <v/>
      </c>
      <c r="M26" s="46"/>
      <c r="N26" s="50"/>
      <c r="Q26" s="258"/>
      <c r="R26" s="258"/>
      <c r="S26" s="259"/>
      <c r="T26" s="1" t="s">
        <v>323</v>
      </c>
    </row>
    <row r="27" spans="1:20" ht="13.8" customHeight="1" x14ac:dyDescent="0.2">
      <c r="A27">
        <v>13</v>
      </c>
      <c r="B27" s="1" t="str">
        <f t="shared" si="1"/>
        <v/>
      </c>
      <c r="C27" s="45"/>
      <c r="D27" s="45"/>
      <c r="E27" s="2" t="str">
        <f t="shared" si="2"/>
        <v/>
      </c>
      <c r="F27" s="46"/>
      <c r="G27" s="50"/>
      <c r="H27">
        <v>13</v>
      </c>
      <c r="I27" s="1" t="str">
        <f t="shared" si="0"/>
        <v/>
      </c>
      <c r="J27" s="45"/>
      <c r="K27" s="45"/>
      <c r="L27" s="2" t="str">
        <f t="shared" si="3"/>
        <v/>
      </c>
      <c r="M27" s="46"/>
      <c r="N27" s="50"/>
      <c r="T27" s="1" t="s">
        <v>324</v>
      </c>
    </row>
    <row r="28" spans="1:20" ht="13.8" customHeight="1" x14ac:dyDescent="0.2">
      <c r="A28">
        <v>14</v>
      </c>
      <c r="B28" s="1" t="str">
        <f t="shared" si="1"/>
        <v/>
      </c>
      <c r="C28" s="45"/>
      <c r="D28" s="45"/>
      <c r="E28" s="2" t="str">
        <f t="shared" si="2"/>
        <v/>
      </c>
      <c r="F28" s="46"/>
      <c r="G28" s="50"/>
      <c r="H28">
        <v>14</v>
      </c>
      <c r="I28" s="1" t="str">
        <f t="shared" si="0"/>
        <v/>
      </c>
      <c r="J28" s="45"/>
      <c r="K28" s="45"/>
      <c r="L28" s="2" t="str">
        <f t="shared" si="3"/>
        <v/>
      </c>
      <c r="M28" s="46"/>
      <c r="N28" s="50"/>
      <c r="Q28" s="334" t="s">
        <v>335</v>
      </c>
      <c r="R28" s="334"/>
      <c r="T28" s="1" t="s">
        <v>325</v>
      </c>
    </row>
    <row r="29" spans="1:20" ht="13.8" customHeight="1" x14ac:dyDescent="0.2">
      <c r="A29">
        <v>15</v>
      </c>
      <c r="B29" s="1" t="str">
        <f t="shared" si="1"/>
        <v/>
      </c>
      <c r="C29" s="45"/>
      <c r="D29" s="45"/>
      <c r="E29" s="2" t="str">
        <f t="shared" si="2"/>
        <v/>
      </c>
      <c r="F29" s="46"/>
      <c r="G29" s="50"/>
      <c r="H29">
        <v>15</v>
      </c>
      <c r="I29" s="1" t="str">
        <f t="shared" si="0"/>
        <v/>
      </c>
      <c r="J29" s="45"/>
      <c r="K29" s="45"/>
      <c r="L29" s="2" t="str">
        <f t="shared" si="3"/>
        <v/>
      </c>
      <c r="M29" s="46"/>
      <c r="N29" s="50"/>
      <c r="Q29" s="334"/>
      <c r="R29" s="334"/>
      <c r="T29" s="1" t="s">
        <v>326</v>
      </c>
    </row>
    <row r="30" spans="1:20" ht="13.8" customHeight="1" x14ac:dyDescent="0.2">
      <c r="A30">
        <v>16</v>
      </c>
      <c r="B30" s="1" t="str">
        <f t="shared" si="1"/>
        <v/>
      </c>
      <c r="C30" s="45"/>
      <c r="D30" s="45"/>
      <c r="E30" s="2" t="str">
        <f t="shared" si="2"/>
        <v/>
      </c>
      <c r="F30" s="46"/>
      <c r="G30" s="50"/>
      <c r="H30">
        <v>16</v>
      </c>
      <c r="I30" s="1" t="str">
        <f t="shared" si="0"/>
        <v/>
      </c>
      <c r="J30" s="45"/>
      <c r="K30" s="45"/>
      <c r="L30" s="2" t="str">
        <f t="shared" si="3"/>
        <v/>
      </c>
      <c r="M30" s="46"/>
      <c r="N30" s="50"/>
      <c r="Q30" s="334"/>
      <c r="R30" s="334"/>
      <c r="T30" s="1" t="s">
        <v>327</v>
      </c>
    </row>
    <row r="31" spans="1:20" ht="13.8" customHeight="1" x14ac:dyDescent="0.2">
      <c r="A31">
        <v>17</v>
      </c>
      <c r="B31" s="1" t="str">
        <f t="shared" si="1"/>
        <v/>
      </c>
      <c r="C31" s="45"/>
      <c r="D31" s="45"/>
      <c r="E31" s="2" t="str">
        <f t="shared" si="2"/>
        <v/>
      </c>
      <c r="F31" s="46"/>
      <c r="G31" s="50"/>
      <c r="H31">
        <v>17</v>
      </c>
      <c r="I31" s="1" t="str">
        <f t="shared" si="0"/>
        <v/>
      </c>
      <c r="J31" s="45"/>
      <c r="K31" s="45"/>
      <c r="L31" s="2" t="str">
        <f t="shared" si="3"/>
        <v/>
      </c>
      <c r="M31" s="46"/>
      <c r="N31" s="50"/>
      <c r="Q31" s="334"/>
      <c r="R31" s="334"/>
      <c r="T31" s="1" t="s">
        <v>328</v>
      </c>
    </row>
    <row r="32" spans="1:20" ht="13.8" customHeight="1" x14ac:dyDescent="0.2">
      <c r="A32">
        <v>18</v>
      </c>
      <c r="B32" s="1" t="str">
        <f t="shared" si="1"/>
        <v/>
      </c>
      <c r="C32" s="45"/>
      <c r="D32" s="45"/>
      <c r="E32" s="2" t="str">
        <f t="shared" si="2"/>
        <v/>
      </c>
      <c r="F32" s="46"/>
      <c r="G32" s="50"/>
      <c r="H32">
        <v>18</v>
      </c>
      <c r="I32" s="1" t="str">
        <f t="shared" si="0"/>
        <v/>
      </c>
      <c r="J32" s="45"/>
      <c r="K32" s="45"/>
      <c r="L32" s="2" t="str">
        <f t="shared" si="3"/>
        <v/>
      </c>
      <c r="M32" s="46"/>
      <c r="N32" s="50"/>
      <c r="Q32" s="334"/>
      <c r="R32" s="334"/>
      <c r="T32" s="1" t="s">
        <v>329</v>
      </c>
    </row>
    <row r="33" spans="1:20" ht="13.8" customHeight="1" x14ac:dyDescent="0.2">
      <c r="A33">
        <v>19</v>
      </c>
      <c r="B33" s="1" t="str">
        <f t="shared" si="1"/>
        <v/>
      </c>
      <c r="C33" s="45"/>
      <c r="D33" s="45"/>
      <c r="E33" s="2" t="str">
        <f t="shared" si="2"/>
        <v/>
      </c>
      <c r="F33" s="46"/>
      <c r="G33" s="50"/>
      <c r="H33">
        <v>19</v>
      </c>
      <c r="I33" s="1" t="str">
        <f t="shared" si="0"/>
        <v/>
      </c>
      <c r="J33" s="45"/>
      <c r="K33" s="45"/>
      <c r="L33" s="2" t="str">
        <f t="shared" si="3"/>
        <v/>
      </c>
      <c r="M33" s="46"/>
      <c r="N33" s="50"/>
      <c r="Q33" s="334"/>
      <c r="R33" s="334"/>
      <c r="T33" s="1" t="s">
        <v>330</v>
      </c>
    </row>
    <row r="34" spans="1:20" ht="13.8" customHeight="1" x14ac:dyDescent="0.2">
      <c r="A34">
        <v>20</v>
      </c>
      <c r="B34" s="1" t="str">
        <f t="shared" si="1"/>
        <v/>
      </c>
      <c r="C34" s="45"/>
      <c r="D34" s="45"/>
      <c r="E34" s="2" t="str">
        <f t="shared" si="2"/>
        <v/>
      </c>
      <c r="F34" s="46"/>
      <c r="G34" s="50"/>
      <c r="H34">
        <v>20</v>
      </c>
      <c r="I34" s="1" t="str">
        <f t="shared" si="0"/>
        <v/>
      </c>
      <c r="J34" s="45"/>
      <c r="K34" s="45"/>
      <c r="L34" s="2" t="str">
        <f t="shared" si="3"/>
        <v/>
      </c>
      <c r="M34" s="46"/>
      <c r="N34" s="50"/>
      <c r="T34" s="1" t="s">
        <v>331</v>
      </c>
    </row>
    <row r="35" spans="1:20" ht="13.8" customHeight="1" x14ac:dyDescent="0.2">
      <c r="A35">
        <v>21</v>
      </c>
      <c r="B35" s="1" t="str">
        <f t="shared" si="1"/>
        <v/>
      </c>
      <c r="C35" s="45"/>
      <c r="D35" s="45"/>
      <c r="E35" s="2" t="str">
        <f t="shared" si="2"/>
        <v/>
      </c>
      <c r="F35" s="46"/>
      <c r="G35" s="50"/>
      <c r="H35">
        <v>21</v>
      </c>
      <c r="I35" s="1" t="str">
        <f t="shared" si="0"/>
        <v/>
      </c>
      <c r="J35" s="45"/>
      <c r="K35" s="45"/>
      <c r="L35" s="2" t="str">
        <f t="shared" si="3"/>
        <v/>
      </c>
      <c r="M35" s="46"/>
      <c r="N35" s="50"/>
      <c r="T35" s="1" t="s">
        <v>332</v>
      </c>
    </row>
    <row r="36" spans="1:20" ht="13.8" customHeight="1" x14ac:dyDescent="0.2">
      <c r="A36">
        <v>22</v>
      </c>
      <c r="B36" s="1" t="str">
        <f t="shared" si="1"/>
        <v/>
      </c>
      <c r="C36" s="45"/>
      <c r="D36" s="45"/>
      <c r="E36" s="2" t="str">
        <f t="shared" si="2"/>
        <v/>
      </c>
      <c r="F36" s="46"/>
      <c r="G36" s="50"/>
      <c r="H36">
        <v>22</v>
      </c>
      <c r="I36" s="1" t="str">
        <f t="shared" si="0"/>
        <v/>
      </c>
      <c r="J36" s="45"/>
      <c r="K36" s="45"/>
      <c r="L36" s="2" t="str">
        <f t="shared" si="3"/>
        <v/>
      </c>
      <c r="M36" s="46"/>
      <c r="N36" s="50"/>
      <c r="T36" s="1" t="s">
        <v>333</v>
      </c>
    </row>
    <row r="37" spans="1:20" ht="13.8" customHeight="1" x14ac:dyDescent="0.2">
      <c r="A37">
        <v>23</v>
      </c>
      <c r="B37" s="1" t="str">
        <f t="shared" si="1"/>
        <v/>
      </c>
      <c r="C37" s="45"/>
      <c r="D37" s="45"/>
      <c r="E37" s="2" t="str">
        <f t="shared" si="2"/>
        <v/>
      </c>
      <c r="F37" s="46"/>
      <c r="G37" s="50"/>
      <c r="H37">
        <v>23</v>
      </c>
      <c r="I37" s="1" t="str">
        <f t="shared" si="0"/>
        <v/>
      </c>
      <c r="J37" s="45"/>
      <c r="K37" s="45"/>
      <c r="L37" s="2" t="str">
        <f t="shared" si="3"/>
        <v/>
      </c>
      <c r="M37" s="46"/>
      <c r="N37" s="50"/>
      <c r="T37" s="1" t="s">
        <v>334</v>
      </c>
    </row>
    <row r="38" spans="1:20" ht="13.8" customHeight="1" x14ac:dyDescent="0.2">
      <c r="A38">
        <v>24</v>
      </c>
      <c r="B38" s="1" t="str">
        <f t="shared" si="1"/>
        <v/>
      </c>
      <c r="C38" s="45"/>
      <c r="D38" s="45"/>
      <c r="E38" s="2" t="str">
        <f t="shared" si="2"/>
        <v/>
      </c>
      <c r="F38" s="46"/>
      <c r="G38" s="50"/>
      <c r="H38">
        <v>24</v>
      </c>
      <c r="I38" s="1" t="str">
        <f t="shared" si="0"/>
        <v/>
      </c>
      <c r="J38" s="45"/>
      <c r="K38" s="45"/>
      <c r="L38" s="2" t="str">
        <f t="shared" si="3"/>
        <v/>
      </c>
      <c r="M38" s="46"/>
      <c r="N38" s="50"/>
    </row>
    <row r="39" spans="1:20" ht="13.8" customHeight="1" x14ac:dyDescent="0.2">
      <c r="A39">
        <v>25</v>
      </c>
      <c r="B39" s="1" t="str">
        <f t="shared" si="1"/>
        <v/>
      </c>
      <c r="C39" s="45"/>
      <c r="D39" s="45"/>
      <c r="E39" s="2" t="str">
        <f t="shared" si="2"/>
        <v/>
      </c>
      <c r="F39" s="46"/>
      <c r="G39" s="50"/>
      <c r="H39">
        <v>25</v>
      </c>
      <c r="I39" s="1" t="str">
        <f t="shared" si="0"/>
        <v/>
      </c>
      <c r="J39" s="45"/>
      <c r="K39" s="45"/>
      <c r="L39" s="2" t="str">
        <f t="shared" si="3"/>
        <v/>
      </c>
      <c r="M39" s="46"/>
      <c r="N39" s="50"/>
    </row>
    <row r="40" spans="1:20" ht="13.8" customHeight="1" x14ac:dyDescent="0.2">
      <c r="A40">
        <v>26</v>
      </c>
      <c r="B40" s="1" t="str">
        <f t="shared" si="1"/>
        <v/>
      </c>
      <c r="C40" s="45"/>
      <c r="D40" s="45"/>
      <c r="E40" s="2" t="str">
        <f t="shared" si="2"/>
        <v/>
      </c>
      <c r="F40" s="46"/>
      <c r="G40" s="50"/>
      <c r="H40">
        <v>26</v>
      </c>
      <c r="I40" s="1" t="str">
        <f t="shared" si="0"/>
        <v/>
      </c>
      <c r="J40" s="45"/>
      <c r="K40" s="45"/>
      <c r="L40" s="2" t="str">
        <f t="shared" si="3"/>
        <v/>
      </c>
      <c r="M40" s="46"/>
      <c r="N40" s="50"/>
    </row>
    <row r="41" spans="1:20" ht="13.8" customHeight="1" x14ac:dyDescent="0.2">
      <c r="A41">
        <v>27</v>
      </c>
      <c r="B41" s="1" t="str">
        <f t="shared" si="1"/>
        <v/>
      </c>
      <c r="C41" s="45"/>
      <c r="D41" s="45"/>
      <c r="E41" s="2" t="str">
        <f t="shared" si="2"/>
        <v/>
      </c>
      <c r="F41" s="46"/>
      <c r="G41" s="50"/>
      <c r="H41">
        <v>27</v>
      </c>
      <c r="I41" s="1" t="str">
        <f t="shared" si="0"/>
        <v/>
      </c>
      <c r="J41" s="45"/>
      <c r="K41" s="45"/>
      <c r="L41" s="2" t="str">
        <f t="shared" si="3"/>
        <v/>
      </c>
      <c r="M41" s="46"/>
      <c r="N41" s="50"/>
    </row>
    <row r="42" spans="1:20" ht="13.8" customHeight="1" x14ac:dyDescent="0.2">
      <c r="A42">
        <v>28</v>
      </c>
      <c r="B42" s="1" t="str">
        <f t="shared" si="1"/>
        <v/>
      </c>
      <c r="C42" s="45"/>
      <c r="D42" s="45"/>
      <c r="E42" s="2" t="str">
        <f t="shared" si="2"/>
        <v/>
      </c>
      <c r="F42" s="46"/>
      <c r="G42" s="50"/>
      <c r="H42">
        <v>28</v>
      </c>
      <c r="I42" s="1" t="str">
        <f t="shared" si="0"/>
        <v/>
      </c>
      <c r="J42" s="45"/>
      <c r="K42" s="45"/>
      <c r="L42" s="2" t="str">
        <f t="shared" si="3"/>
        <v/>
      </c>
      <c r="M42" s="46"/>
      <c r="N42" s="50"/>
    </row>
    <row r="43" spans="1:20" ht="13.8" customHeight="1" x14ac:dyDescent="0.2">
      <c r="A43">
        <v>29</v>
      </c>
      <c r="B43" s="1" t="str">
        <f t="shared" si="1"/>
        <v/>
      </c>
      <c r="C43" s="45"/>
      <c r="D43" s="45"/>
      <c r="E43" s="2" t="str">
        <f t="shared" si="2"/>
        <v/>
      </c>
      <c r="F43" s="46"/>
      <c r="G43" s="50"/>
      <c r="H43">
        <v>29</v>
      </c>
      <c r="I43" s="1" t="str">
        <f t="shared" si="0"/>
        <v/>
      </c>
      <c r="J43" s="45"/>
      <c r="K43" s="45"/>
      <c r="L43" s="2" t="str">
        <f t="shared" si="3"/>
        <v/>
      </c>
      <c r="M43" s="46"/>
      <c r="N43" s="50"/>
    </row>
    <row r="44" spans="1:20" ht="13.8" customHeight="1" x14ac:dyDescent="0.2">
      <c r="A44">
        <v>30</v>
      </c>
      <c r="B44" s="1" t="str">
        <f t="shared" si="1"/>
        <v/>
      </c>
      <c r="C44" s="45"/>
      <c r="D44" s="45"/>
      <c r="E44" s="2" t="str">
        <f t="shared" si="2"/>
        <v/>
      </c>
      <c r="F44" s="46"/>
      <c r="G44" s="50"/>
      <c r="H44">
        <v>30</v>
      </c>
      <c r="I44" s="1" t="str">
        <f t="shared" si="0"/>
        <v/>
      </c>
      <c r="J44" s="45"/>
      <c r="K44" s="45"/>
      <c r="L44" s="2" t="str">
        <f t="shared" si="3"/>
        <v/>
      </c>
      <c r="M44" s="46"/>
      <c r="N44" s="50"/>
    </row>
    <row r="46" spans="1:20" x14ac:dyDescent="0.2">
      <c r="B46" s="216" t="s">
        <v>283</v>
      </c>
    </row>
    <row r="47" spans="1:20" x14ac:dyDescent="0.2">
      <c r="B47" s="99"/>
    </row>
  </sheetData>
  <sheetProtection selectLockedCells="1"/>
  <customSheetViews>
    <customSheetView guid="{960CDFFA-2720-416F-86BE-61EFB67F3268}" scale="85" topLeftCell="A3">
      <selection activeCell="M15" sqref="M15"/>
      <pageMargins left="0.7" right="0.7" top="0.75" bottom="0.75" header="0.3" footer="0.3"/>
      <pageSetup paperSize="9" orientation="portrait" r:id="rId1"/>
    </customSheetView>
  </customSheetViews>
  <mergeCells count="12">
    <mergeCell ref="Q19:R20"/>
    <mergeCell ref="Q28:R33"/>
    <mergeCell ref="M11:T11"/>
    <mergeCell ref="G7:G11"/>
    <mergeCell ref="Q14:T14"/>
    <mergeCell ref="F6:G6"/>
    <mergeCell ref="K12:L12"/>
    <mergeCell ref="Q5:S6"/>
    <mergeCell ref="H5:N5"/>
    <mergeCell ref="I7:J7"/>
    <mergeCell ref="K7:M7"/>
    <mergeCell ref="K8:L8"/>
  </mergeCells>
  <phoneticPr fontId="5"/>
  <dataValidations count="3">
    <dataValidation type="list" allowBlank="1" showInputMessage="1" showErrorMessage="1" sqref="F5" xr:uid="{00000000-0002-0000-0000-000000000000}">
      <formula1>"小学校,中学校,高等学校,大学,一般"</formula1>
    </dataValidation>
    <dataValidation type="list" allowBlank="1" showInputMessage="1" showErrorMessage="1" sqref="C1" xr:uid="{00000000-0002-0000-0000-000001000000}">
      <formula1>"回 七尾城山記録会,回 能登ジュニア大会"</formula1>
    </dataValidation>
    <dataValidation type="list" allowBlank="1" showInputMessage="1" showErrorMessage="1" sqref="R22:R26" xr:uid="{3573EE58-BD59-4FC7-A992-271778A1713A}">
      <formula1>$T$19:$T$37</formula1>
    </dataValidation>
  </dataValidations>
  <pageMargins left="0.7" right="0.7" top="0.75" bottom="0.75" header="0.3" footer="0.3"/>
  <pageSetup paperSize="9" scale="41" orientation="portrait" r:id="rId2"/>
  <colBreaks count="1" manualBreakCount="1">
    <brk id="2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sheetPr>
  <dimension ref="A1:AF67"/>
  <sheetViews>
    <sheetView topLeftCell="A9" zoomScale="85" zoomScaleNormal="85" workbookViewId="0">
      <selection activeCell="N48" sqref="N48"/>
    </sheetView>
  </sheetViews>
  <sheetFormatPr defaultColWidth="9" defaultRowHeight="13.2" x14ac:dyDescent="0.2"/>
  <cols>
    <col min="1" max="1" width="3.44140625" bestFit="1" customWidth="1"/>
    <col min="2" max="2" width="6" customWidth="1"/>
    <col min="3" max="3" width="6.44140625" style="4" bestFit="1" customWidth="1"/>
    <col min="4" max="4" width="11.6640625" style="4" bestFit="1" customWidth="1"/>
    <col min="5" max="5" width="8" style="4" customWidth="1"/>
    <col min="6" max="6" width="4.5546875" customWidth="1"/>
    <col min="7" max="20" width="8.44140625" customWidth="1"/>
    <col min="21" max="21" width="9.77734375" style="5" bestFit="1" customWidth="1"/>
    <col min="22" max="22" width="23.33203125" style="63" customWidth="1"/>
    <col min="23" max="23" width="2.33203125" style="63" customWidth="1"/>
    <col min="24" max="24" width="26.77734375" customWidth="1"/>
    <col min="25" max="26" width="6.88671875" customWidth="1"/>
    <col min="27" max="31" width="5" customWidth="1"/>
    <col min="32" max="32" width="44.21875" customWidth="1"/>
  </cols>
  <sheetData>
    <row r="1" spans="1:29" ht="15" customHeight="1" thickBot="1" x14ac:dyDescent="0.25">
      <c r="C1" s="369" t="s">
        <v>36</v>
      </c>
      <c r="G1" s="12" t="s">
        <v>56</v>
      </c>
      <c r="P1" s="165" t="s">
        <v>145</v>
      </c>
      <c r="Q1" s="164" t="s">
        <v>147</v>
      </c>
      <c r="R1" s="164" t="s">
        <v>148</v>
      </c>
      <c r="S1" s="164" t="s">
        <v>149</v>
      </c>
    </row>
    <row r="2" spans="1:29" ht="13.5" customHeight="1" x14ac:dyDescent="0.2">
      <c r="C2" s="369"/>
      <c r="E2" s="12" t="s">
        <v>248</v>
      </c>
      <c r="P2" s="166" t="s">
        <v>146</v>
      </c>
      <c r="Q2" s="164" t="s">
        <v>150</v>
      </c>
      <c r="R2" s="164" t="s">
        <v>151</v>
      </c>
      <c r="S2" s="166"/>
      <c r="X2" s="336" t="s">
        <v>65</v>
      </c>
      <c r="Y2" s="337"/>
      <c r="Z2" s="338"/>
    </row>
    <row r="3" spans="1:29" x14ac:dyDescent="0.2">
      <c r="C3" s="4" t="s">
        <v>75</v>
      </c>
      <c r="G3" s="370" t="s">
        <v>137</v>
      </c>
      <c r="H3" s="371"/>
      <c r="I3" s="371"/>
      <c r="J3" s="371"/>
      <c r="K3" s="371"/>
      <c r="L3" s="371"/>
      <c r="M3" s="371"/>
      <c r="N3" s="371"/>
      <c r="O3" s="371"/>
      <c r="P3" s="371"/>
      <c r="Q3" s="371"/>
      <c r="R3" s="371"/>
      <c r="S3" s="371"/>
      <c r="T3" s="372"/>
      <c r="X3" s="339"/>
      <c r="Y3" s="340"/>
      <c r="Z3" s="341"/>
    </row>
    <row r="4" spans="1:29" ht="13.8" thickBot="1" x14ac:dyDescent="0.25">
      <c r="A4" s="1" t="s">
        <v>86</v>
      </c>
      <c r="B4" s="68" t="s">
        <v>79</v>
      </c>
      <c r="C4" s="69" t="s">
        <v>14</v>
      </c>
      <c r="D4" s="69" t="s">
        <v>15</v>
      </c>
      <c r="E4" s="69" t="s">
        <v>16</v>
      </c>
      <c r="F4" s="69" t="s">
        <v>17</v>
      </c>
      <c r="G4" s="37" t="s">
        <v>0</v>
      </c>
      <c r="H4" s="37" t="s">
        <v>8</v>
      </c>
      <c r="I4" s="160" t="s">
        <v>134</v>
      </c>
      <c r="J4" s="37" t="s">
        <v>9</v>
      </c>
      <c r="K4" s="37" t="s">
        <v>10</v>
      </c>
      <c r="L4" s="37" t="s">
        <v>121</v>
      </c>
      <c r="M4" s="37" t="s">
        <v>11</v>
      </c>
      <c r="N4" s="37" t="s">
        <v>12</v>
      </c>
      <c r="O4" s="160" t="s">
        <v>13</v>
      </c>
      <c r="P4" s="9" t="s">
        <v>147</v>
      </c>
      <c r="Q4" s="9" t="s">
        <v>148</v>
      </c>
      <c r="R4" s="9" t="s">
        <v>150</v>
      </c>
      <c r="S4" s="321" t="s">
        <v>308</v>
      </c>
      <c r="T4" s="9" t="s">
        <v>135</v>
      </c>
      <c r="U4" s="249" t="s">
        <v>37</v>
      </c>
      <c r="V4" s="240" t="s">
        <v>306</v>
      </c>
      <c r="W4" s="246"/>
      <c r="X4" s="342"/>
      <c r="Y4" s="343"/>
      <c r="Z4" s="344"/>
    </row>
    <row r="5" spans="1:29" ht="13.8" thickBot="1" x14ac:dyDescent="0.25">
      <c r="A5" s="6">
        <v>1</v>
      </c>
      <c r="B5" s="2" t="str">
        <f>IF(はじめに出場選手の入力!B15="","",はじめに出場選手の入力!B15)</f>
        <v/>
      </c>
      <c r="C5" s="2" t="str">
        <f>IF(はじめに出場選手の入力!C15="","",はじめに出場選手の入力!C15)</f>
        <v/>
      </c>
      <c r="D5" s="2" t="str">
        <f>IF(はじめに出場選手の入力!D15="","",はじめに出場選手の入力!D15)</f>
        <v/>
      </c>
      <c r="E5" s="2" t="str">
        <f>IF(はじめに出場選手の入力!E15="","",はじめに出場選手の入力!E15)</f>
        <v/>
      </c>
      <c r="F5" s="114" t="str">
        <f>IF(RIGHTB(E5,2)="小","S"&amp;はじめに出場選手の入力!F15,(IF(RIGHTB(E5,2)="中","J"&amp;はじめに出場選手の入力!F15,(IF(RIGHTB(E5,2)="高","H"&amp;はじめに出場選手の入力!F15,(IF(RIGHTB(E5,2)="一","A"&amp;はじめに出場選手の入力!F15,(IF(RIGHTB(E5,2)="大","D"&amp;はじめに出場選手の入力!F15,"")))))))))</f>
        <v/>
      </c>
      <c r="G5" s="2"/>
      <c r="H5" s="2"/>
      <c r="I5" s="2"/>
      <c r="J5" s="2"/>
      <c r="K5" s="2"/>
      <c r="L5" s="2"/>
      <c r="M5" s="2"/>
      <c r="N5" s="2"/>
      <c r="O5" s="2"/>
      <c r="P5" s="2"/>
      <c r="Q5" s="2"/>
      <c r="R5" s="2"/>
      <c r="S5" s="2"/>
      <c r="T5" s="2"/>
      <c r="U5" s="241">
        <f>COUNTA(G5:T5)</f>
        <v>0</v>
      </c>
      <c r="V5" s="239" t="str">
        <f>+IF(G5="","",",100m")&amp;+IF(H5="","",",200m")&amp;+IF(I5="","",",300m")&amp;+IF(J5="","",",400m")&amp;+IF(K5="","",",800m")&amp;+IF(L5="","",",1000m")&amp;+IF(M5="","",",1500m")&amp;+IF(N5="","",",3000m")&amp;+IF(O5="","",",5000m")&amp;+IF(P5="","",",80mH")&amp;+IF(Q5="","",",110mH")&amp;+IF(R5="","",",400mH")&amp;+IF(S5="","",",その他")&amp;+IF(T5="","",",3000mW")&amp;+IF(U5=0,"未入力","")</f>
        <v>未入力</v>
      </c>
      <c r="W5" s="247"/>
      <c r="AA5" s="48" t="str">
        <f>IF(RIGHTB(E5,2)="小","S",(IF(RIGHTB(E5,2)="中","J",(IF(RIGHTB(E5,2)="高","H",(IF(RIGHTB(E5,2)="一","A",""))))&amp;はじめに出場選手の入力!F15)))</f>
        <v/>
      </c>
    </row>
    <row r="6" spans="1:29" ht="13.2" customHeight="1" x14ac:dyDescent="0.2">
      <c r="A6" s="6">
        <v>2</v>
      </c>
      <c r="B6" s="70" t="str">
        <f>IF(はじめに出場選手の入力!B16="","",はじめに出場選手の入力!B16)</f>
        <v/>
      </c>
      <c r="C6" s="70" t="str">
        <f>IF(はじめに出場選手の入力!C16="","",はじめに出場選手の入力!C16)</f>
        <v/>
      </c>
      <c r="D6" s="70" t="str">
        <f>IF(はじめに出場選手の入力!D16="","",はじめに出場選手の入力!D16)</f>
        <v/>
      </c>
      <c r="E6" s="70" t="str">
        <f>IF(はじめに出場選手の入力!E16="","",はじめに出場選手の入力!E16)</f>
        <v/>
      </c>
      <c r="F6" s="105" t="str">
        <f>IF(RIGHTB(E6,2)="小","S"&amp;はじめに出場選手の入力!F16,(IF(RIGHTB(E6,2)="中","J"&amp;はじめに出場選手の入力!F16,(IF(RIGHTB(E6,2)="高","H"&amp;はじめに出場選手の入力!F16,(IF(RIGHTB(E6,2)="一","A"&amp;はじめに出場選手の入力!F16,(IF(RIGHTB(E6,2)="大","D"&amp;はじめに出場選手の入力!F16,"")))))))))</f>
        <v/>
      </c>
      <c r="G6" s="70"/>
      <c r="H6" s="70"/>
      <c r="I6" s="70"/>
      <c r="J6" s="70"/>
      <c r="K6" s="70"/>
      <c r="L6" s="70"/>
      <c r="M6" s="70"/>
      <c r="N6" s="70"/>
      <c r="O6" s="70"/>
      <c r="P6" s="70"/>
      <c r="Q6" s="70"/>
      <c r="R6" s="70"/>
      <c r="S6" s="70"/>
      <c r="T6" s="70"/>
      <c r="U6" s="242">
        <f t="shared" ref="U6:U34" si="0">COUNTA(G6:T6)</f>
        <v>0</v>
      </c>
      <c r="V6" s="250" t="str">
        <f t="shared" ref="V6:V34" si="1">+IF(G6="","",",100m")&amp;+IF(H6="","",",200m")&amp;+IF(I6="","",",300m")&amp;+IF(J6="","",",400m")&amp;+IF(K6="","",",800m")&amp;+IF(L6="","",",1000m")&amp;+IF(M6="","",",1500m")&amp;+IF(N6="","",",3000m")&amp;+IF(O6="","",",5000m")&amp;+IF(P6="","",",80mH")&amp;+IF(Q6="","",",110mH")&amp;+IF(R6="","",",400mH")&amp;+IF(S6="","",",その他")&amp;+IF(T6="","",",3000mW")&amp;+IF(U6=0,"未入力","")</f>
        <v>未入力</v>
      </c>
      <c r="W6" s="247"/>
      <c r="X6" s="345" t="s">
        <v>309</v>
      </c>
      <c r="Y6" s="346"/>
      <c r="Z6" s="347"/>
    </row>
    <row r="7" spans="1:29" x14ac:dyDescent="0.2">
      <c r="A7" s="6">
        <v>3</v>
      </c>
      <c r="B7" s="2" t="str">
        <f>IF(はじめに出場選手の入力!B17="","",はじめに出場選手の入力!B17)</f>
        <v/>
      </c>
      <c r="C7" s="2" t="str">
        <f>IF(はじめに出場選手の入力!C17="","",はじめに出場選手の入力!C17)</f>
        <v/>
      </c>
      <c r="D7" s="2" t="str">
        <f>IF(はじめに出場選手の入力!D17="","",はじめに出場選手の入力!D17)</f>
        <v/>
      </c>
      <c r="E7" s="2" t="str">
        <f>IF(はじめに出場選手の入力!E17="","",はじめに出場選手の入力!E17)</f>
        <v/>
      </c>
      <c r="F7" s="114" t="str">
        <f>IF(RIGHTB(E7,2)="小","S"&amp;はじめに出場選手の入力!F17,(IF(RIGHTB(E7,2)="中","J"&amp;はじめに出場選手の入力!F17,(IF(RIGHTB(E7,2)="高","H"&amp;はじめに出場選手の入力!F17,(IF(RIGHTB(E7,2)="一","A"&amp;はじめに出場選手の入力!F17,(IF(RIGHTB(E7,2)="大","D"&amp;はじめに出場選手の入力!F17,"")))))))))</f>
        <v/>
      </c>
      <c r="G7" s="2"/>
      <c r="H7" s="2"/>
      <c r="I7" s="2"/>
      <c r="J7" s="2"/>
      <c r="K7" s="2"/>
      <c r="L7" s="2"/>
      <c r="M7" s="2"/>
      <c r="N7" s="2"/>
      <c r="O7" s="2"/>
      <c r="P7" s="2"/>
      <c r="Q7" s="2"/>
      <c r="R7" s="2"/>
      <c r="S7" s="2"/>
      <c r="T7" s="2"/>
      <c r="U7" s="241">
        <f t="shared" si="0"/>
        <v>0</v>
      </c>
      <c r="V7" s="239" t="str">
        <f t="shared" si="1"/>
        <v>未入力</v>
      </c>
      <c r="W7" s="247"/>
      <c r="X7" s="348"/>
      <c r="Y7" s="349"/>
      <c r="Z7" s="350"/>
    </row>
    <row r="8" spans="1:29" x14ac:dyDescent="0.2">
      <c r="A8" s="6">
        <v>4</v>
      </c>
      <c r="B8" s="70" t="str">
        <f>IF(はじめに出場選手の入力!B18="","",はじめに出場選手の入力!B18)</f>
        <v/>
      </c>
      <c r="C8" s="70" t="str">
        <f>IF(はじめに出場選手の入力!C18="","",はじめに出場選手の入力!C18)</f>
        <v/>
      </c>
      <c r="D8" s="70" t="str">
        <f>IF(はじめに出場選手の入力!D18="","",はじめに出場選手の入力!D18)</f>
        <v/>
      </c>
      <c r="E8" s="70" t="str">
        <f>IF(はじめに出場選手の入力!E18="","",はじめに出場選手の入力!E18)</f>
        <v/>
      </c>
      <c r="F8" s="105" t="str">
        <f>IF(RIGHTB(E8,2)="小","S"&amp;はじめに出場選手の入力!F18,(IF(RIGHTB(E8,2)="中","J"&amp;はじめに出場選手の入力!F18,(IF(RIGHTB(E8,2)="高","H"&amp;はじめに出場選手の入力!F18,(IF(RIGHTB(E8,2)="一","A"&amp;はじめに出場選手の入力!F18,(IF(RIGHTB(E8,2)="大","D"&amp;はじめに出場選手の入力!F18,"")))))))))</f>
        <v/>
      </c>
      <c r="G8" s="70"/>
      <c r="H8" s="70"/>
      <c r="I8" s="70"/>
      <c r="J8" s="70"/>
      <c r="K8" s="70"/>
      <c r="L8" s="70"/>
      <c r="M8" s="70"/>
      <c r="N8" s="70"/>
      <c r="O8" s="70"/>
      <c r="P8" s="70"/>
      <c r="Q8" s="70"/>
      <c r="R8" s="70"/>
      <c r="S8" s="70"/>
      <c r="T8" s="70"/>
      <c r="U8" s="242">
        <f t="shared" si="0"/>
        <v>0</v>
      </c>
      <c r="V8" s="250" t="str">
        <f t="shared" si="1"/>
        <v>未入力</v>
      </c>
      <c r="W8" s="247"/>
      <c r="X8" s="348"/>
      <c r="Y8" s="349"/>
      <c r="Z8" s="350"/>
    </row>
    <row r="9" spans="1:29" x14ac:dyDescent="0.2">
      <c r="A9" s="6">
        <v>5</v>
      </c>
      <c r="B9" s="2" t="str">
        <f>IF(はじめに出場選手の入力!B19="","",はじめに出場選手の入力!B19)</f>
        <v/>
      </c>
      <c r="C9" s="2" t="str">
        <f>IF(はじめに出場選手の入力!C19="","",はじめに出場選手の入力!C19)</f>
        <v/>
      </c>
      <c r="D9" s="2" t="str">
        <f>IF(はじめに出場選手の入力!D19="","",はじめに出場選手の入力!D19)</f>
        <v/>
      </c>
      <c r="E9" s="2" t="str">
        <f>IF(はじめに出場選手の入力!E19="","",はじめに出場選手の入力!E19)</f>
        <v/>
      </c>
      <c r="F9" s="114" t="str">
        <f>IF(RIGHTB(E9,2)="小","S"&amp;はじめに出場選手の入力!F19,(IF(RIGHTB(E9,2)="中","J"&amp;はじめに出場選手の入力!F19,(IF(RIGHTB(E9,2)="高","H"&amp;はじめに出場選手の入力!F19,(IF(RIGHTB(E9,2)="一","A"&amp;はじめに出場選手の入力!F19,(IF(RIGHTB(E9,2)="大","D"&amp;はじめに出場選手の入力!F19,"")))))))))</f>
        <v/>
      </c>
      <c r="G9" s="2"/>
      <c r="H9" s="2"/>
      <c r="I9" s="2"/>
      <c r="J9" s="2"/>
      <c r="K9" s="2"/>
      <c r="L9" s="2"/>
      <c r="M9" s="2"/>
      <c r="N9" s="2"/>
      <c r="O9" s="2"/>
      <c r="P9" s="2"/>
      <c r="Q9" s="2"/>
      <c r="R9" s="2"/>
      <c r="S9" s="2"/>
      <c r="T9" s="2"/>
      <c r="U9" s="241">
        <f t="shared" si="0"/>
        <v>0</v>
      </c>
      <c r="V9" s="239" t="str">
        <f t="shared" si="1"/>
        <v>未入力</v>
      </c>
      <c r="W9" s="247"/>
      <c r="X9" s="348"/>
      <c r="Y9" s="349"/>
      <c r="Z9" s="350"/>
    </row>
    <row r="10" spans="1:29" x14ac:dyDescent="0.2">
      <c r="A10" s="6">
        <v>6</v>
      </c>
      <c r="B10" s="70" t="str">
        <f>IF(はじめに出場選手の入力!B20="","",はじめに出場選手の入力!B20)</f>
        <v/>
      </c>
      <c r="C10" s="70" t="str">
        <f>IF(はじめに出場選手の入力!C20="","",はじめに出場選手の入力!C20)</f>
        <v/>
      </c>
      <c r="D10" s="70" t="str">
        <f>IF(はじめに出場選手の入力!D20="","",はじめに出場選手の入力!D20)</f>
        <v/>
      </c>
      <c r="E10" s="70" t="str">
        <f>IF(はじめに出場選手の入力!E20="","",はじめに出場選手の入力!E20)</f>
        <v/>
      </c>
      <c r="F10" s="105" t="str">
        <f>IF(RIGHTB(E10,2)="小","S"&amp;はじめに出場選手の入力!F20,(IF(RIGHTB(E10,2)="中","J"&amp;はじめに出場選手の入力!F20,(IF(RIGHTB(E10,2)="高","H"&amp;はじめに出場選手の入力!F20,(IF(RIGHTB(E10,2)="一","A"&amp;はじめに出場選手の入力!F20,(IF(RIGHTB(E10,2)="大","D"&amp;はじめに出場選手の入力!F20,"")))))))))</f>
        <v/>
      </c>
      <c r="G10" s="70"/>
      <c r="H10" s="70"/>
      <c r="I10" s="70"/>
      <c r="J10" s="70"/>
      <c r="K10" s="70"/>
      <c r="L10" s="70"/>
      <c r="M10" s="70"/>
      <c r="N10" s="70"/>
      <c r="O10" s="70"/>
      <c r="P10" s="70"/>
      <c r="Q10" s="70"/>
      <c r="R10" s="70"/>
      <c r="S10" s="70"/>
      <c r="T10" s="70"/>
      <c r="U10" s="242">
        <f t="shared" si="0"/>
        <v>0</v>
      </c>
      <c r="V10" s="250" t="str">
        <f t="shared" si="1"/>
        <v>未入力</v>
      </c>
      <c r="W10" s="247"/>
      <c r="X10" s="348"/>
      <c r="Y10" s="349"/>
      <c r="Z10" s="350"/>
    </row>
    <row r="11" spans="1:29" x14ac:dyDescent="0.2">
      <c r="A11" s="6">
        <v>7</v>
      </c>
      <c r="B11" s="2" t="str">
        <f>IF(はじめに出場選手の入力!B21="","",はじめに出場選手の入力!B21)</f>
        <v/>
      </c>
      <c r="C11" s="2" t="str">
        <f>IF(はじめに出場選手の入力!C21="","",はじめに出場選手の入力!C21)</f>
        <v/>
      </c>
      <c r="D11" s="2" t="str">
        <f>IF(はじめに出場選手の入力!D21="","",はじめに出場選手の入力!D21)</f>
        <v/>
      </c>
      <c r="E11" s="2" t="str">
        <f>IF(はじめに出場選手の入力!E21="","",はじめに出場選手の入力!E21)</f>
        <v/>
      </c>
      <c r="F11" s="114" t="str">
        <f>IF(RIGHTB(E11,2)="小","S"&amp;はじめに出場選手の入力!F21,(IF(RIGHTB(E11,2)="中","J"&amp;はじめに出場選手の入力!F21,(IF(RIGHTB(E11,2)="高","H"&amp;はじめに出場選手の入力!F21,(IF(RIGHTB(E11,2)="一","A"&amp;はじめに出場選手の入力!F21,(IF(RIGHTB(E11,2)="大","D"&amp;はじめに出場選手の入力!F21,"")))))))))</f>
        <v/>
      </c>
      <c r="G11" s="2"/>
      <c r="H11" s="2"/>
      <c r="I11" s="2"/>
      <c r="J11" s="2"/>
      <c r="K11" s="2"/>
      <c r="L11" s="2"/>
      <c r="M11" s="2"/>
      <c r="N11" s="2"/>
      <c r="O11" s="2"/>
      <c r="P11" s="2"/>
      <c r="Q11" s="2"/>
      <c r="R11" s="2"/>
      <c r="S11" s="2"/>
      <c r="T11" s="2"/>
      <c r="U11" s="241">
        <f t="shared" si="0"/>
        <v>0</v>
      </c>
      <c r="V11" s="239" t="str">
        <f t="shared" si="1"/>
        <v>未入力</v>
      </c>
      <c r="W11" s="247"/>
      <c r="X11" s="348"/>
      <c r="Y11" s="349"/>
      <c r="Z11" s="350"/>
    </row>
    <row r="12" spans="1:29" x14ac:dyDescent="0.2">
      <c r="A12" s="6">
        <v>8</v>
      </c>
      <c r="B12" s="70" t="str">
        <f>IF(はじめに出場選手の入力!B22="","",はじめに出場選手の入力!B22)</f>
        <v/>
      </c>
      <c r="C12" s="70" t="str">
        <f>IF(はじめに出場選手の入力!C22="","",はじめに出場選手の入力!C22)</f>
        <v/>
      </c>
      <c r="D12" s="70" t="str">
        <f>IF(はじめに出場選手の入力!D22="","",はじめに出場選手の入力!D22)</f>
        <v/>
      </c>
      <c r="E12" s="70" t="str">
        <f>IF(はじめに出場選手の入力!E22="","",はじめに出場選手の入力!E22)</f>
        <v/>
      </c>
      <c r="F12" s="105" t="str">
        <f>IF(RIGHTB(E12,2)="小","S"&amp;はじめに出場選手の入力!F22,(IF(RIGHTB(E12,2)="中","J"&amp;はじめに出場選手の入力!F22,(IF(RIGHTB(E12,2)="高","H"&amp;はじめに出場選手の入力!F22,(IF(RIGHTB(E12,2)="一","A"&amp;はじめに出場選手の入力!F22,(IF(RIGHTB(E12,2)="大","D"&amp;はじめに出場選手の入力!F22,"")))))))))</f>
        <v/>
      </c>
      <c r="G12" s="70"/>
      <c r="H12" s="70"/>
      <c r="I12" s="70"/>
      <c r="J12" s="70"/>
      <c r="K12" s="70"/>
      <c r="L12" s="70"/>
      <c r="M12" s="70"/>
      <c r="N12" s="70"/>
      <c r="O12" s="70"/>
      <c r="P12" s="70"/>
      <c r="Q12" s="70"/>
      <c r="R12" s="70"/>
      <c r="S12" s="70"/>
      <c r="T12" s="70"/>
      <c r="U12" s="242">
        <f t="shared" si="0"/>
        <v>0</v>
      </c>
      <c r="V12" s="250" t="str">
        <f t="shared" si="1"/>
        <v>未入力</v>
      </c>
      <c r="W12" s="247"/>
      <c r="X12" s="348"/>
      <c r="Y12" s="349"/>
      <c r="Z12" s="350"/>
    </row>
    <row r="13" spans="1:29" x14ac:dyDescent="0.2">
      <c r="A13" s="6">
        <v>9</v>
      </c>
      <c r="B13" s="2" t="str">
        <f>IF(はじめに出場選手の入力!B23="","",はじめに出場選手の入力!B23)</f>
        <v/>
      </c>
      <c r="C13" s="2" t="str">
        <f>IF(はじめに出場選手の入力!C23="","",はじめに出場選手の入力!C23)</f>
        <v/>
      </c>
      <c r="D13" s="2" t="str">
        <f>IF(はじめに出場選手の入力!D23="","",はじめに出場選手の入力!D23)</f>
        <v/>
      </c>
      <c r="E13" s="2" t="str">
        <f>IF(はじめに出場選手の入力!E23="","",はじめに出場選手の入力!E23)</f>
        <v/>
      </c>
      <c r="F13" s="114" t="str">
        <f>IF(RIGHTB(E13,2)="小","S"&amp;はじめに出場選手の入力!F23,(IF(RIGHTB(E13,2)="中","J"&amp;はじめに出場選手の入力!F23,(IF(RIGHTB(E13,2)="高","H"&amp;はじめに出場選手の入力!F23,(IF(RIGHTB(E13,2)="一","A"&amp;はじめに出場選手の入力!F23,(IF(RIGHTB(E13,2)="大","D"&amp;はじめに出場選手の入力!F23,"")))))))))</f>
        <v/>
      </c>
      <c r="G13" s="2"/>
      <c r="H13" s="2"/>
      <c r="I13" s="2"/>
      <c r="J13" s="2"/>
      <c r="K13" s="2"/>
      <c r="L13" s="2"/>
      <c r="M13" s="2"/>
      <c r="N13" s="2"/>
      <c r="O13" s="2"/>
      <c r="P13" s="2"/>
      <c r="Q13" s="2"/>
      <c r="R13" s="2"/>
      <c r="S13" s="2"/>
      <c r="T13" s="2"/>
      <c r="U13" s="241">
        <f t="shared" si="0"/>
        <v>0</v>
      </c>
      <c r="V13" s="239" t="str">
        <f t="shared" si="1"/>
        <v>未入力</v>
      </c>
      <c r="W13" s="247"/>
      <c r="X13" s="348"/>
      <c r="Y13" s="349"/>
      <c r="Z13" s="350"/>
    </row>
    <row r="14" spans="1:29" ht="13.2" customHeight="1" x14ac:dyDescent="0.2">
      <c r="A14" s="6">
        <v>10</v>
      </c>
      <c r="B14" s="70" t="str">
        <f>IF(はじめに出場選手の入力!B24="","",はじめに出場選手の入力!B24)</f>
        <v/>
      </c>
      <c r="C14" s="70" t="str">
        <f>IF(はじめに出場選手の入力!C24="","",はじめに出場選手の入力!C24)</f>
        <v/>
      </c>
      <c r="D14" s="70" t="str">
        <f>IF(はじめに出場選手の入力!D24="","",はじめに出場選手の入力!D24)</f>
        <v/>
      </c>
      <c r="E14" s="70" t="str">
        <f>IF(はじめに出場選手の入力!E24="","",はじめに出場選手の入力!E24)</f>
        <v/>
      </c>
      <c r="F14" s="105" t="str">
        <f>IF(RIGHTB(E14,2)="小","S"&amp;はじめに出場選手の入力!F24,(IF(RIGHTB(E14,2)="中","J"&amp;はじめに出場選手の入力!F24,(IF(RIGHTB(E14,2)="高","H"&amp;はじめに出場選手の入力!F24,(IF(RIGHTB(E14,2)="一","A"&amp;はじめに出場選手の入力!F24,(IF(RIGHTB(E14,2)="大","D"&amp;はじめに出場選手の入力!F24,"")))))))))</f>
        <v/>
      </c>
      <c r="G14" s="70"/>
      <c r="H14" s="70"/>
      <c r="I14" s="70"/>
      <c r="J14" s="70"/>
      <c r="K14" s="70"/>
      <c r="L14" s="70"/>
      <c r="M14" s="70"/>
      <c r="N14" s="70"/>
      <c r="O14" s="70"/>
      <c r="P14" s="70"/>
      <c r="Q14" s="70"/>
      <c r="R14" s="70"/>
      <c r="S14" s="70"/>
      <c r="T14" s="70"/>
      <c r="U14" s="242">
        <f t="shared" si="0"/>
        <v>0</v>
      </c>
      <c r="V14" s="250" t="str">
        <f t="shared" si="1"/>
        <v>未入力</v>
      </c>
      <c r="W14" s="247"/>
      <c r="X14" s="348"/>
      <c r="Y14" s="349"/>
      <c r="Z14" s="350"/>
      <c r="AC14" s="244"/>
    </row>
    <row r="15" spans="1:29" x14ac:dyDescent="0.2">
      <c r="A15" s="6">
        <v>11</v>
      </c>
      <c r="B15" s="2" t="str">
        <f>IF(はじめに出場選手の入力!B25="","",はじめに出場選手の入力!B25)</f>
        <v/>
      </c>
      <c r="C15" s="2" t="str">
        <f>IF(はじめに出場選手の入力!C25="","",はじめに出場選手の入力!C25)</f>
        <v/>
      </c>
      <c r="D15" s="2" t="str">
        <f>IF(はじめに出場選手の入力!D25="","",はじめに出場選手の入力!D25)</f>
        <v/>
      </c>
      <c r="E15" s="2" t="str">
        <f>IF(はじめに出場選手の入力!E25="","",はじめに出場選手の入力!E25)</f>
        <v/>
      </c>
      <c r="F15" s="114" t="str">
        <f>IF(RIGHTB(E15,2)="小","S"&amp;はじめに出場選手の入力!F25,(IF(RIGHTB(E15,2)="中","J"&amp;はじめに出場選手の入力!F25,(IF(RIGHTB(E15,2)="高","H"&amp;はじめに出場選手の入力!F25,(IF(RIGHTB(E15,2)="一","A"&amp;はじめに出場選手の入力!F25,(IF(RIGHTB(E15,2)="大","D"&amp;はじめに出場選手の入力!F25,"")))))))))</f>
        <v/>
      </c>
      <c r="G15" s="2"/>
      <c r="H15" s="2"/>
      <c r="I15" s="2"/>
      <c r="J15" s="2"/>
      <c r="K15" s="2"/>
      <c r="L15" s="2"/>
      <c r="M15" s="2"/>
      <c r="N15" s="2"/>
      <c r="O15" s="2"/>
      <c r="P15" s="2"/>
      <c r="Q15" s="2"/>
      <c r="R15" s="2"/>
      <c r="S15" s="2"/>
      <c r="T15" s="2"/>
      <c r="U15" s="241">
        <f t="shared" si="0"/>
        <v>0</v>
      </c>
      <c r="V15" s="239" t="str">
        <f t="shared" si="1"/>
        <v>未入力</v>
      </c>
      <c r="W15" s="247"/>
      <c r="X15" s="348"/>
      <c r="Y15" s="349"/>
      <c r="Z15" s="350"/>
      <c r="AC15" s="244"/>
    </row>
    <row r="16" spans="1:29" x14ac:dyDescent="0.2">
      <c r="A16" s="6">
        <v>12</v>
      </c>
      <c r="B16" s="70" t="str">
        <f>IF(はじめに出場選手の入力!B26="","",はじめに出場選手の入力!B26)</f>
        <v/>
      </c>
      <c r="C16" s="70" t="str">
        <f>IF(はじめに出場選手の入力!C26="","",はじめに出場選手の入力!C26)</f>
        <v/>
      </c>
      <c r="D16" s="70" t="str">
        <f>IF(はじめに出場選手の入力!D26="","",はじめに出場選手の入力!D26)</f>
        <v/>
      </c>
      <c r="E16" s="70" t="str">
        <f>IF(はじめに出場選手の入力!E26="","",はじめに出場選手の入力!E26)</f>
        <v/>
      </c>
      <c r="F16" s="105" t="str">
        <f>IF(RIGHTB(E16,2)="小","S"&amp;はじめに出場選手の入力!F26,(IF(RIGHTB(E16,2)="中","J"&amp;はじめに出場選手の入力!F26,(IF(RIGHTB(E16,2)="高","H"&amp;はじめに出場選手の入力!F26,(IF(RIGHTB(E16,2)="一","A"&amp;はじめに出場選手の入力!F26,(IF(RIGHTB(E16,2)="大","D"&amp;はじめに出場選手の入力!F26,"")))))))))</f>
        <v/>
      </c>
      <c r="G16" s="70"/>
      <c r="H16" s="70"/>
      <c r="I16" s="70"/>
      <c r="J16" s="70"/>
      <c r="K16" s="70"/>
      <c r="L16" s="70"/>
      <c r="M16" s="70"/>
      <c r="N16" s="70"/>
      <c r="O16" s="70"/>
      <c r="P16" s="70"/>
      <c r="Q16" s="70"/>
      <c r="R16" s="70"/>
      <c r="S16" s="70"/>
      <c r="T16" s="70"/>
      <c r="U16" s="242">
        <f t="shared" si="0"/>
        <v>0</v>
      </c>
      <c r="V16" s="250" t="str">
        <f t="shared" si="1"/>
        <v>未入力</v>
      </c>
      <c r="W16" s="247"/>
      <c r="X16" s="348"/>
      <c r="Y16" s="349"/>
      <c r="Z16" s="350"/>
      <c r="AC16" s="244"/>
    </row>
    <row r="17" spans="1:29" ht="13.2" customHeight="1" x14ac:dyDescent="0.2">
      <c r="A17" s="6">
        <v>13</v>
      </c>
      <c r="B17" s="2" t="str">
        <f>IF(はじめに出場選手の入力!B27="","",はじめに出場選手の入力!B27)</f>
        <v/>
      </c>
      <c r="C17" s="2" t="str">
        <f>IF(はじめに出場選手の入力!C27="","",はじめに出場選手の入力!C27)</f>
        <v/>
      </c>
      <c r="D17" s="2" t="str">
        <f>IF(はじめに出場選手の入力!D27="","",はじめに出場選手の入力!D27)</f>
        <v/>
      </c>
      <c r="E17" s="2" t="str">
        <f>IF(はじめに出場選手の入力!E27="","",はじめに出場選手の入力!E27)</f>
        <v/>
      </c>
      <c r="F17" s="114" t="str">
        <f>IF(RIGHTB(E17,2)="小","S"&amp;はじめに出場選手の入力!F27,(IF(RIGHTB(E17,2)="中","J"&amp;はじめに出場選手の入力!F27,(IF(RIGHTB(E17,2)="高","H"&amp;はじめに出場選手の入力!F27,(IF(RIGHTB(E17,2)="一","A"&amp;はじめに出場選手の入力!F27,(IF(RIGHTB(E17,2)="大","D"&amp;はじめに出場選手の入力!F27,"")))))))))</f>
        <v/>
      </c>
      <c r="G17" s="2"/>
      <c r="H17" s="2"/>
      <c r="I17" s="2"/>
      <c r="J17" s="2"/>
      <c r="K17" s="2"/>
      <c r="L17" s="2"/>
      <c r="M17" s="2"/>
      <c r="N17" s="2"/>
      <c r="O17" s="2"/>
      <c r="P17" s="2"/>
      <c r="Q17" s="2"/>
      <c r="R17" s="2"/>
      <c r="S17" s="2"/>
      <c r="T17" s="2"/>
      <c r="U17" s="241">
        <f t="shared" si="0"/>
        <v>0</v>
      </c>
      <c r="V17" s="239" t="str">
        <f t="shared" si="1"/>
        <v>未入力</v>
      </c>
      <c r="W17" s="247"/>
      <c r="X17" s="348"/>
      <c r="Y17" s="349"/>
      <c r="Z17" s="350"/>
      <c r="AC17" s="244"/>
    </row>
    <row r="18" spans="1:29" ht="13.2" customHeight="1" x14ac:dyDescent="0.2">
      <c r="A18" s="6">
        <v>14</v>
      </c>
      <c r="B18" s="70" t="str">
        <f>IF(はじめに出場選手の入力!B28="","",はじめに出場選手の入力!B28)</f>
        <v/>
      </c>
      <c r="C18" s="70" t="str">
        <f>IF(はじめに出場選手の入力!C28="","",はじめに出場選手の入力!C28)</f>
        <v/>
      </c>
      <c r="D18" s="70" t="str">
        <f>IF(はじめに出場選手の入力!D28="","",はじめに出場選手の入力!D28)</f>
        <v/>
      </c>
      <c r="E18" s="70" t="str">
        <f>IF(はじめに出場選手の入力!E28="","",はじめに出場選手の入力!E28)</f>
        <v/>
      </c>
      <c r="F18" s="105" t="str">
        <f>IF(RIGHTB(E18,2)="小","S"&amp;はじめに出場選手の入力!F28,(IF(RIGHTB(E18,2)="中","J"&amp;はじめに出場選手の入力!F28,(IF(RIGHTB(E18,2)="高","H"&amp;はじめに出場選手の入力!F28,(IF(RIGHTB(E18,2)="一","A"&amp;はじめに出場選手の入力!F28,(IF(RIGHTB(E18,2)="大","D"&amp;はじめに出場選手の入力!F28,"")))))))))</f>
        <v/>
      </c>
      <c r="G18" s="70"/>
      <c r="H18" s="70"/>
      <c r="I18" s="70"/>
      <c r="J18" s="70"/>
      <c r="K18" s="70"/>
      <c r="L18" s="70"/>
      <c r="M18" s="70"/>
      <c r="N18" s="70"/>
      <c r="O18" s="70"/>
      <c r="P18" s="70"/>
      <c r="Q18" s="70"/>
      <c r="R18" s="70"/>
      <c r="S18" s="70"/>
      <c r="T18" s="70"/>
      <c r="U18" s="242">
        <f t="shared" si="0"/>
        <v>0</v>
      </c>
      <c r="V18" s="250" t="str">
        <f t="shared" si="1"/>
        <v>未入力</v>
      </c>
      <c r="W18" s="247"/>
      <c r="X18" s="348"/>
      <c r="Y18" s="349"/>
      <c r="Z18" s="350"/>
      <c r="AC18" s="244"/>
    </row>
    <row r="19" spans="1:29" ht="13.2" customHeight="1" x14ac:dyDescent="0.2">
      <c r="A19" s="6">
        <v>15</v>
      </c>
      <c r="B19" s="2" t="str">
        <f>IF(はじめに出場選手の入力!B29="","",はじめに出場選手の入力!B29)</f>
        <v/>
      </c>
      <c r="C19" s="2" t="str">
        <f>IF(はじめに出場選手の入力!C29="","",はじめに出場選手の入力!C29)</f>
        <v/>
      </c>
      <c r="D19" s="2" t="str">
        <f>IF(はじめに出場選手の入力!D29="","",はじめに出場選手の入力!D29)</f>
        <v/>
      </c>
      <c r="E19" s="2" t="str">
        <f>IF(はじめに出場選手の入力!E29="","",はじめに出場選手の入力!E29)</f>
        <v/>
      </c>
      <c r="F19" s="114" t="str">
        <f>IF(RIGHTB(E19,2)="小","S"&amp;はじめに出場選手の入力!F29,(IF(RIGHTB(E19,2)="中","J"&amp;はじめに出場選手の入力!F29,(IF(RIGHTB(E19,2)="高","H"&amp;はじめに出場選手の入力!F29,(IF(RIGHTB(E19,2)="一","A"&amp;はじめに出場選手の入力!F29,(IF(RIGHTB(E19,2)="大","D"&amp;はじめに出場選手の入力!F29,"")))))))))</f>
        <v/>
      </c>
      <c r="G19" s="2"/>
      <c r="H19" s="2"/>
      <c r="I19" s="2"/>
      <c r="J19" s="2"/>
      <c r="K19" s="2"/>
      <c r="L19" s="2"/>
      <c r="M19" s="2"/>
      <c r="N19" s="2"/>
      <c r="O19" s="2"/>
      <c r="P19" s="2"/>
      <c r="Q19" s="2"/>
      <c r="R19" s="2"/>
      <c r="S19" s="2"/>
      <c r="T19" s="2"/>
      <c r="U19" s="241">
        <f t="shared" si="0"/>
        <v>0</v>
      </c>
      <c r="V19" s="239" t="str">
        <f t="shared" si="1"/>
        <v>未入力</v>
      </c>
      <c r="W19" s="247"/>
      <c r="X19" s="348"/>
      <c r="Y19" s="349"/>
      <c r="Z19" s="350"/>
      <c r="AC19" s="244"/>
    </row>
    <row r="20" spans="1:29" ht="13.2" customHeight="1" x14ac:dyDescent="0.2">
      <c r="A20" s="6">
        <v>16</v>
      </c>
      <c r="B20" s="70" t="str">
        <f>IF(はじめに出場選手の入力!B30="","",はじめに出場選手の入力!B30)</f>
        <v/>
      </c>
      <c r="C20" s="70" t="str">
        <f>IF(はじめに出場選手の入力!C30="","",はじめに出場選手の入力!C30)</f>
        <v/>
      </c>
      <c r="D20" s="70" t="str">
        <f>IF(はじめに出場選手の入力!D30="","",はじめに出場選手の入力!D30)</f>
        <v/>
      </c>
      <c r="E20" s="70" t="str">
        <f>IF(はじめに出場選手の入力!E30="","",はじめに出場選手の入力!E30)</f>
        <v/>
      </c>
      <c r="F20" s="105" t="str">
        <f>IF(RIGHTB(E20,2)="小","S"&amp;はじめに出場選手の入力!F30,(IF(RIGHTB(E20,2)="中","J"&amp;はじめに出場選手の入力!F30,(IF(RIGHTB(E20,2)="高","H"&amp;はじめに出場選手の入力!F30,(IF(RIGHTB(E20,2)="一","A"&amp;はじめに出場選手の入力!F30,(IF(RIGHTB(E20,2)="大","D"&amp;はじめに出場選手の入力!F30,"")))))))))</f>
        <v/>
      </c>
      <c r="G20" s="70"/>
      <c r="H20" s="70"/>
      <c r="I20" s="70"/>
      <c r="J20" s="70"/>
      <c r="K20" s="70"/>
      <c r="L20" s="70"/>
      <c r="M20" s="70"/>
      <c r="N20" s="70"/>
      <c r="O20" s="70"/>
      <c r="P20" s="70"/>
      <c r="Q20" s="70"/>
      <c r="R20" s="70"/>
      <c r="S20" s="70"/>
      <c r="T20" s="70"/>
      <c r="U20" s="242">
        <f t="shared" si="0"/>
        <v>0</v>
      </c>
      <c r="V20" s="250" t="str">
        <f t="shared" si="1"/>
        <v>未入力</v>
      </c>
      <c r="W20" s="247"/>
      <c r="X20" s="348"/>
      <c r="Y20" s="349"/>
      <c r="Z20" s="350"/>
      <c r="AC20" s="244"/>
    </row>
    <row r="21" spans="1:29" ht="13.2" customHeight="1" x14ac:dyDescent="0.2">
      <c r="A21" s="6">
        <v>17</v>
      </c>
      <c r="B21" s="2" t="str">
        <f>IF(はじめに出場選手の入力!B31="","",はじめに出場選手の入力!B31)</f>
        <v/>
      </c>
      <c r="C21" s="2" t="str">
        <f>IF(はじめに出場選手の入力!C31="","",はじめに出場選手の入力!C31)</f>
        <v/>
      </c>
      <c r="D21" s="2" t="str">
        <f>IF(はじめに出場選手の入力!D31="","",はじめに出場選手の入力!D31)</f>
        <v/>
      </c>
      <c r="E21" s="2" t="str">
        <f>IF(はじめに出場選手の入力!E31="","",はじめに出場選手の入力!E31)</f>
        <v/>
      </c>
      <c r="F21" s="114" t="str">
        <f>IF(RIGHTB(E21,2)="小","S"&amp;はじめに出場選手の入力!F31,(IF(RIGHTB(E21,2)="中","J"&amp;はじめに出場選手の入力!F31,(IF(RIGHTB(E21,2)="高","H"&amp;はじめに出場選手の入力!F31,(IF(RIGHTB(E21,2)="一","A"&amp;はじめに出場選手の入力!F31,(IF(RIGHTB(E21,2)="大","D"&amp;はじめに出場選手の入力!F31,"")))))))))</f>
        <v/>
      </c>
      <c r="G21" s="2"/>
      <c r="H21" s="2"/>
      <c r="I21" s="2"/>
      <c r="J21" s="2"/>
      <c r="K21" s="2"/>
      <c r="L21" s="2"/>
      <c r="M21" s="2"/>
      <c r="N21" s="2"/>
      <c r="O21" s="2"/>
      <c r="P21" s="2"/>
      <c r="Q21" s="2"/>
      <c r="R21" s="2"/>
      <c r="S21" s="2"/>
      <c r="T21" s="2"/>
      <c r="U21" s="241">
        <f t="shared" si="0"/>
        <v>0</v>
      </c>
      <c r="V21" s="239" t="str">
        <f t="shared" si="1"/>
        <v>未入力</v>
      </c>
      <c r="W21" s="247"/>
      <c r="X21" s="348"/>
      <c r="Y21" s="349"/>
      <c r="Z21" s="350"/>
      <c r="AC21" s="244"/>
    </row>
    <row r="22" spans="1:29" ht="13.2" customHeight="1" x14ac:dyDescent="0.2">
      <c r="A22" s="6">
        <v>18</v>
      </c>
      <c r="B22" s="70" t="str">
        <f>IF(はじめに出場選手の入力!B32="","",はじめに出場選手の入力!B32)</f>
        <v/>
      </c>
      <c r="C22" s="70" t="str">
        <f>IF(はじめに出場選手の入力!C32="","",はじめに出場選手の入力!C32)</f>
        <v/>
      </c>
      <c r="D22" s="70" t="str">
        <f>IF(はじめに出場選手の入力!D32="","",はじめに出場選手の入力!D32)</f>
        <v/>
      </c>
      <c r="E22" s="70" t="str">
        <f>IF(はじめに出場選手の入力!E32="","",はじめに出場選手の入力!E32)</f>
        <v/>
      </c>
      <c r="F22" s="105" t="str">
        <f>IF(RIGHTB(E22,2)="小","S"&amp;はじめに出場選手の入力!F32,(IF(RIGHTB(E22,2)="中","J"&amp;はじめに出場選手の入力!F32,(IF(RIGHTB(E22,2)="高","H"&amp;はじめに出場選手の入力!F32,(IF(RIGHTB(E22,2)="一","A"&amp;はじめに出場選手の入力!F32,(IF(RIGHTB(E22,2)="大","D"&amp;はじめに出場選手の入力!F32,"")))))))))</f>
        <v/>
      </c>
      <c r="G22" s="70"/>
      <c r="H22" s="70"/>
      <c r="I22" s="70"/>
      <c r="J22" s="70"/>
      <c r="K22" s="70"/>
      <c r="L22" s="70"/>
      <c r="M22" s="70"/>
      <c r="N22" s="70"/>
      <c r="O22" s="70"/>
      <c r="P22" s="70"/>
      <c r="Q22" s="70"/>
      <c r="R22" s="70"/>
      <c r="S22" s="70"/>
      <c r="T22" s="70"/>
      <c r="U22" s="242">
        <f t="shared" si="0"/>
        <v>0</v>
      </c>
      <c r="V22" s="250" t="str">
        <f t="shared" si="1"/>
        <v>未入力</v>
      </c>
      <c r="W22" s="247"/>
      <c r="X22" s="348"/>
      <c r="Y22" s="349"/>
      <c r="Z22" s="350"/>
      <c r="AC22" s="244"/>
    </row>
    <row r="23" spans="1:29" ht="13.2" customHeight="1" x14ac:dyDescent="0.2">
      <c r="A23" s="6">
        <v>19</v>
      </c>
      <c r="B23" s="2" t="str">
        <f>IF(はじめに出場選手の入力!B33="","",はじめに出場選手の入力!B33)</f>
        <v/>
      </c>
      <c r="C23" s="2" t="str">
        <f>IF(はじめに出場選手の入力!C33="","",はじめに出場選手の入力!C33)</f>
        <v/>
      </c>
      <c r="D23" s="2" t="str">
        <f>IF(はじめに出場選手の入力!D33="","",はじめに出場選手の入力!D33)</f>
        <v/>
      </c>
      <c r="E23" s="2" t="str">
        <f>IF(はじめに出場選手の入力!E33="","",はじめに出場選手の入力!E33)</f>
        <v/>
      </c>
      <c r="F23" s="114" t="str">
        <f>IF(RIGHTB(E23,2)="小","S"&amp;はじめに出場選手の入力!F33,(IF(RIGHTB(E23,2)="中","J"&amp;はじめに出場選手の入力!F33,(IF(RIGHTB(E23,2)="高","H"&amp;はじめに出場選手の入力!F33,(IF(RIGHTB(E23,2)="一","A"&amp;はじめに出場選手の入力!F33,(IF(RIGHTB(E23,2)="大","D"&amp;はじめに出場選手の入力!F33,"")))))))))</f>
        <v/>
      </c>
      <c r="G23" s="2"/>
      <c r="H23" s="2"/>
      <c r="I23" s="2"/>
      <c r="J23" s="2"/>
      <c r="K23" s="2"/>
      <c r="L23" s="2"/>
      <c r="M23" s="2"/>
      <c r="N23" s="2"/>
      <c r="O23" s="2"/>
      <c r="P23" s="2"/>
      <c r="Q23" s="2"/>
      <c r="R23" s="2"/>
      <c r="S23" s="2"/>
      <c r="T23" s="2"/>
      <c r="U23" s="241">
        <f t="shared" si="0"/>
        <v>0</v>
      </c>
      <c r="V23" s="239" t="str">
        <f t="shared" si="1"/>
        <v>未入力</v>
      </c>
      <c r="W23" s="247"/>
      <c r="X23" s="348"/>
      <c r="Y23" s="349"/>
      <c r="Z23" s="350"/>
      <c r="AC23" s="244"/>
    </row>
    <row r="24" spans="1:29" ht="13.2" customHeight="1" x14ac:dyDescent="0.2">
      <c r="A24" s="6">
        <v>20</v>
      </c>
      <c r="B24" s="70" t="str">
        <f>IF(はじめに出場選手の入力!B34="","",はじめに出場選手の入力!B34)</f>
        <v/>
      </c>
      <c r="C24" s="70" t="str">
        <f>IF(はじめに出場選手の入力!C34="","",はじめに出場選手の入力!C34)</f>
        <v/>
      </c>
      <c r="D24" s="70" t="str">
        <f>IF(はじめに出場選手の入力!D34="","",はじめに出場選手の入力!D34)</f>
        <v/>
      </c>
      <c r="E24" s="70" t="str">
        <f>IF(はじめに出場選手の入力!E34="","",はじめに出場選手の入力!E34)</f>
        <v/>
      </c>
      <c r="F24" s="105" t="str">
        <f>IF(RIGHTB(E24,2)="小","S"&amp;はじめに出場選手の入力!F34,(IF(RIGHTB(E24,2)="中","J"&amp;はじめに出場選手の入力!F34,(IF(RIGHTB(E24,2)="高","H"&amp;はじめに出場選手の入力!F34,(IF(RIGHTB(E24,2)="一","A"&amp;はじめに出場選手の入力!F34,(IF(RIGHTB(E24,2)="大","D"&amp;はじめに出場選手の入力!F34,"")))))))))</f>
        <v/>
      </c>
      <c r="G24" s="70"/>
      <c r="H24" s="70"/>
      <c r="I24" s="70"/>
      <c r="J24" s="70"/>
      <c r="K24" s="70"/>
      <c r="L24" s="70"/>
      <c r="M24" s="70"/>
      <c r="N24" s="70"/>
      <c r="O24" s="70"/>
      <c r="P24" s="70"/>
      <c r="Q24" s="70"/>
      <c r="R24" s="70"/>
      <c r="S24" s="70"/>
      <c r="T24" s="70"/>
      <c r="U24" s="242">
        <f t="shared" si="0"/>
        <v>0</v>
      </c>
      <c r="V24" s="250" t="str">
        <f t="shared" si="1"/>
        <v>未入力</v>
      </c>
      <c r="W24" s="247"/>
      <c r="X24" s="348"/>
      <c r="Y24" s="349"/>
      <c r="Z24" s="350"/>
      <c r="AC24" s="244"/>
    </row>
    <row r="25" spans="1:29" ht="13.2" customHeight="1" x14ac:dyDescent="0.2">
      <c r="A25" s="6">
        <v>21</v>
      </c>
      <c r="B25" s="2" t="str">
        <f>IF(はじめに出場選手の入力!B35="","",はじめに出場選手の入力!B35)</f>
        <v/>
      </c>
      <c r="C25" s="2" t="str">
        <f>IF(はじめに出場選手の入力!C35="","",はじめに出場選手の入力!C35)</f>
        <v/>
      </c>
      <c r="D25" s="2" t="str">
        <f>IF(はじめに出場選手の入力!D35="","",はじめに出場選手の入力!D35)</f>
        <v/>
      </c>
      <c r="E25" s="2" t="str">
        <f>IF(はじめに出場選手の入力!E35="","",はじめに出場選手の入力!E35)</f>
        <v/>
      </c>
      <c r="F25" s="114" t="str">
        <f>IF(RIGHTB(E25,2)="小","S"&amp;はじめに出場選手の入力!F35,(IF(RIGHTB(E25,2)="中","J"&amp;はじめに出場選手の入力!F35,(IF(RIGHTB(E25,2)="高","H"&amp;はじめに出場選手の入力!F35,(IF(RIGHTB(E25,2)="一","A"&amp;はじめに出場選手の入力!F35,(IF(RIGHTB(E25,2)="大","D"&amp;はじめに出場選手の入力!F35,"")))))))))</f>
        <v/>
      </c>
      <c r="G25" s="2"/>
      <c r="H25" s="2"/>
      <c r="I25" s="2"/>
      <c r="J25" s="2"/>
      <c r="K25" s="2"/>
      <c r="L25" s="2"/>
      <c r="M25" s="2"/>
      <c r="N25" s="2"/>
      <c r="O25" s="2"/>
      <c r="P25" s="2"/>
      <c r="Q25" s="2"/>
      <c r="R25" s="2"/>
      <c r="S25" s="2"/>
      <c r="T25" s="2"/>
      <c r="U25" s="241">
        <f t="shared" si="0"/>
        <v>0</v>
      </c>
      <c r="V25" s="239" t="str">
        <f t="shared" si="1"/>
        <v>未入力</v>
      </c>
      <c r="W25" s="247"/>
      <c r="X25" s="348"/>
      <c r="Y25" s="349"/>
      <c r="Z25" s="350"/>
      <c r="AC25" s="244"/>
    </row>
    <row r="26" spans="1:29" ht="13.2" customHeight="1" x14ac:dyDescent="0.2">
      <c r="A26" s="6">
        <v>22</v>
      </c>
      <c r="B26" s="70" t="str">
        <f>IF(はじめに出場選手の入力!B36="","",はじめに出場選手の入力!B36)</f>
        <v/>
      </c>
      <c r="C26" s="70" t="str">
        <f>IF(はじめに出場選手の入力!C36="","",はじめに出場選手の入力!C36)</f>
        <v/>
      </c>
      <c r="D26" s="70" t="str">
        <f>IF(はじめに出場選手の入力!D36="","",はじめに出場選手の入力!D36)</f>
        <v/>
      </c>
      <c r="E26" s="70" t="str">
        <f>IF(はじめに出場選手の入力!E36="","",はじめに出場選手の入力!E36)</f>
        <v/>
      </c>
      <c r="F26" s="105" t="str">
        <f>IF(RIGHTB(E26,2)="小","S"&amp;はじめに出場選手の入力!F36,(IF(RIGHTB(E26,2)="中","J"&amp;はじめに出場選手の入力!F36,(IF(RIGHTB(E26,2)="高","H"&amp;はじめに出場選手の入力!F36,(IF(RIGHTB(E26,2)="一","A"&amp;はじめに出場選手の入力!F36,(IF(RIGHTB(E26,2)="大","D"&amp;はじめに出場選手の入力!F36,"")))))))))</f>
        <v/>
      </c>
      <c r="G26" s="70"/>
      <c r="H26" s="70"/>
      <c r="I26" s="70"/>
      <c r="J26" s="70"/>
      <c r="K26" s="70"/>
      <c r="L26" s="70"/>
      <c r="M26" s="70"/>
      <c r="N26" s="70"/>
      <c r="O26" s="70"/>
      <c r="P26" s="70"/>
      <c r="Q26" s="70"/>
      <c r="R26" s="70"/>
      <c r="S26" s="70"/>
      <c r="T26" s="70"/>
      <c r="U26" s="242">
        <f t="shared" si="0"/>
        <v>0</v>
      </c>
      <c r="V26" s="250" t="str">
        <f t="shared" si="1"/>
        <v>未入力</v>
      </c>
      <c r="W26" s="247"/>
      <c r="X26" s="348"/>
      <c r="Y26" s="349"/>
      <c r="Z26" s="350"/>
      <c r="AC26" s="244"/>
    </row>
    <row r="27" spans="1:29" ht="13.2" customHeight="1" x14ac:dyDescent="0.2">
      <c r="A27" s="6">
        <v>23</v>
      </c>
      <c r="B27" s="2" t="str">
        <f>IF(はじめに出場選手の入力!B37="","",はじめに出場選手の入力!B37)</f>
        <v/>
      </c>
      <c r="C27" s="2" t="str">
        <f>IF(はじめに出場選手の入力!C37="","",はじめに出場選手の入力!C37)</f>
        <v/>
      </c>
      <c r="D27" s="2" t="str">
        <f>IF(はじめに出場選手の入力!D37="","",はじめに出場選手の入力!D37)</f>
        <v/>
      </c>
      <c r="E27" s="2" t="str">
        <f>IF(はじめに出場選手の入力!E37="","",はじめに出場選手の入力!E37)</f>
        <v/>
      </c>
      <c r="F27" s="114" t="str">
        <f>IF(RIGHTB(E27,2)="小","S"&amp;はじめに出場選手の入力!F37,(IF(RIGHTB(E27,2)="中","J"&amp;はじめに出場選手の入力!F37,(IF(RIGHTB(E27,2)="高","H"&amp;はじめに出場選手の入力!F37,(IF(RIGHTB(E27,2)="一","A"&amp;はじめに出場選手の入力!F37,(IF(RIGHTB(E27,2)="大","D"&amp;はじめに出場選手の入力!F37,"")))))))))</f>
        <v/>
      </c>
      <c r="G27" s="2"/>
      <c r="H27" s="2"/>
      <c r="I27" s="2"/>
      <c r="J27" s="2"/>
      <c r="K27" s="2"/>
      <c r="L27" s="2"/>
      <c r="M27" s="2"/>
      <c r="N27" s="2"/>
      <c r="O27" s="2"/>
      <c r="P27" s="2"/>
      <c r="Q27" s="2"/>
      <c r="R27" s="2"/>
      <c r="S27" s="2"/>
      <c r="T27" s="2"/>
      <c r="U27" s="241">
        <f t="shared" si="0"/>
        <v>0</v>
      </c>
      <c r="V27" s="239" t="str">
        <f t="shared" si="1"/>
        <v>未入力</v>
      </c>
      <c r="W27" s="247"/>
      <c r="X27" s="348"/>
      <c r="Y27" s="349"/>
      <c r="Z27" s="350"/>
      <c r="AC27" s="244"/>
    </row>
    <row r="28" spans="1:29" ht="13.2" customHeight="1" x14ac:dyDescent="0.2">
      <c r="A28" s="6">
        <v>24</v>
      </c>
      <c r="B28" s="70" t="str">
        <f>IF(はじめに出場選手の入力!B38="","",はじめに出場選手の入力!B38)</f>
        <v/>
      </c>
      <c r="C28" s="70" t="str">
        <f>IF(はじめに出場選手の入力!C38="","",はじめに出場選手の入力!C38)</f>
        <v/>
      </c>
      <c r="D28" s="70" t="str">
        <f>IF(はじめに出場選手の入力!D38="","",はじめに出場選手の入力!D38)</f>
        <v/>
      </c>
      <c r="E28" s="70" t="str">
        <f>IF(はじめに出場選手の入力!E38="","",はじめに出場選手の入力!E38)</f>
        <v/>
      </c>
      <c r="F28" s="105" t="str">
        <f>IF(RIGHTB(E28,2)="小","S"&amp;はじめに出場選手の入力!F38,(IF(RIGHTB(E28,2)="中","J"&amp;はじめに出場選手の入力!F38,(IF(RIGHTB(E28,2)="高","H"&amp;はじめに出場選手の入力!F38,(IF(RIGHTB(E28,2)="一","A"&amp;はじめに出場選手の入力!F38,(IF(RIGHTB(E28,2)="大","D"&amp;はじめに出場選手の入力!F38,"")))))))))</f>
        <v/>
      </c>
      <c r="G28" s="70"/>
      <c r="H28" s="70"/>
      <c r="I28" s="70"/>
      <c r="J28" s="70"/>
      <c r="K28" s="70"/>
      <c r="L28" s="70"/>
      <c r="M28" s="70"/>
      <c r="N28" s="70"/>
      <c r="O28" s="70"/>
      <c r="P28" s="70"/>
      <c r="Q28" s="70"/>
      <c r="R28" s="70"/>
      <c r="S28" s="70"/>
      <c r="T28" s="70"/>
      <c r="U28" s="242">
        <f t="shared" si="0"/>
        <v>0</v>
      </c>
      <c r="V28" s="250" t="str">
        <f t="shared" si="1"/>
        <v>未入力</v>
      </c>
      <c r="W28" s="247"/>
      <c r="X28" s="348"/>
      <c r="Y28" s="349"/>
      <c r="Z28" s="350"/>
      <c r="AC28" s="244"/>
    </row>
    <row r="29" spans="1:29" ht="13.2" customHeight="1" x14ac:dyDescent="0.2">
      <c r="A29" s="6">
        <v>25</v>
      </c>
      <c r="B29" s="2" t="str">
        <f>IF(はじめに出場選手の入力!B39="","",はじめに出場選手の入力!B39)</f>
        <v/>
      </c>
      <c r="C29" s="2" t="str">
        <f>IF(はじめに出場選手の入力!C39="","",はじめに出場選手の入力!C39)</f>
        <v/>
      </c>
      <c r="D29" s="2" t="str">
        <f>IF(はじめに出場選手の入力!D39="","",はじめに出場選手の入力!D39)</f>
        <v/>
      </c>
      <c r="E29" s="2" t="str">
        <f>IF(はじめに出場選手の入力!E39="","",はじめに出場選手の入力!E39)</f>
        <v/>
      </c>
      <c r="F29" s="114" t="str">
        <f>IF(RIGHTB(E29,2)="小","S"&amp;はじめに出場選手の入力!F39,(IF(RIGHTB(E29,2)="中","J"&amp;はじめに出場選手の入力!F39,(IF(RIGHTB(E29,2)="高","H"&amp;はじめに出場選手の入力!F39,(IF(RIGHTB(E29,2)="一","A"&amp;はじめに出場選手の入力!F39,(IF(RIGHTB(E29,2)="大","D"&amp;はじめに出場選手の入力!F39,"")))))))))</f>
        <v/>
      </c>
      <c r="G29" s="2"/>
      <c r="H29" s="2"/>
      <c r="I29" s="2"/>
      <c r="J29" s="2"/>
      <c r="K29" s="2"/>
      <c r="L29" s="2"/>
      <c r="M29" s="2"/>
      <c r="N29" s="2"/>
      <c r="O29" s="2"/>
      <c r="P29" s="2"/>
      <c r="Q29" s="2"/>
      <c r="R29" s="2"/>
      <c r="S29" s="2"/>
      <c r="T29" s="2"/>
      <c r="U29" s="241">
        <f t="shared" si="0"/>
        <v>0</v>
      </c>
      <c r="V29" s="239" t="str">
        <f>+IF(G29="","",",100m")&amp;+IF(H29="","",",200m")&amp;+IF(I29="","",",300m")&amp;+IF(J29="","",",400m")&amp;+IF(K29="","",",800m")&amp;+IF(L29="","",",1000m")&amp;+IF(M29="","",",1500m")&amp;+IF(N29="","",",3000m")&amp;+IF(O29="","",",5000m")&amp;+IF(P29="","",",80mH")&amp;+IF(Q29="","",",110mH")&amp;+IF(R29="","",",400mH")&amp;+IF(S29="","",",その他")&amp;+IF(T29="","",",3000mW")&amp;+IF(U29=0,"未入力","")</f>
        <v>未入力</v>
      </c>
      <c r="W29" s="247"/>
      <c r="X29" s="348"/>
      <c r="Y29" s="349"/>
      <c r="Z29" s="350"/>
      <c r="AC29" s="244"/>
    </row>
    <row r="30" spans="1:29" ht="13.2" customHeight="1" x14ac:dyDescent="0.2">
      <c r="A30" s="6">
        <v>26</v>
      </c>
      <c r="B30" s="70" t="str">
        <f>IF(はじめに出場選手の入力!B40="","",はじめに出場選手の入力!B40)</f>
        <v/>
      </c>
      <c r="C30" s="70" t="str">
        <f>IF(はじめに出場選手の入力!C40="","",はじめに出場選手の入力!C40)</f>
        <v/>
      </c>
      <c r="D30" s="70" t="str">
        <f>IF(はじめに出場選手の入力!D40="","",はじめに出場選手の入力!D40)</f>
        <v/>
      </c>
      <c r="E30" s="70" t="str">
        <f>IF(はじめに出場選手の入力!E40="","",はじめに出場選手の入力!E40)</f>
        <v/>
      </c>
      <c r="F30" s="105" t="str">
        <f>IF(RIGHTB(E30,2)="小","S"&amp;はじめに出場選手の入力!F40,(IF(RIGHTB(E30,2)="中","J"&amp;はじめに出場選手の入力!F40,(IF(RIGHTB(E30,2)="高","H"&amp;はじめに出場選手の入力!F40,(IF(RIGHTB(E30,2)="一","A"&amp;はじめに出場選手の入力!F40,(IF(RIGHTB(E30,2)="大","D"&amp;はじめに出場選手の入力!F40,"")))))))))</f>
        <v/>
      </c>
      <c r="G30" s="70"/>
      <c r="H30" s="70"/>
      <c r="I30" s="70"/>
      <c r="J30" s="70"/>
      <c r="K30" s="70"/>
      <c r="L30" s="70"/>
      <c r="M30" s="70"/>
      <c r="N30" s="70"/>
      <c r="O30" s="70"/>
      <c r="P30" s="70"/>
      <c r="Q30" s="70"/>
      <c r="R30" s="70"/>
      <c r="S30" s="70"/>
      <c r="T30" s="70"/>
      <c r="U30" s="242">
        <f t="shared" si="0"/>
        <v>0</v>
      </c>
      <c r="V30" s="250" t="str">
        <f t="shared" si="1"/>
        <v>未入力</v>
      </c>
      <c r="W30" s="247"/>
      <c r="X30" s="348"/>
      <c r="Y30" s="349"/>
      <c r="Z30" s="350"/>
      <c r="AC30" s="244"/>
    </row>
    <row r="31" spans="1:29" ht="13.2" customHeight="1" x14ac:dyDescent="0.2">
      <c r="A31" s="6">
        <v>27</v>
      </c>
      <c r="B31" s="2" t="str">
        <f>IF(はじめに出場選手の入力!B41="","",はじめに出場選手の入力!B41)</f>
        <v/>
      </c>
      <c r="C31" s="2" t="str">
        <f>IF(はじめに出場選手の入力!C41="","",はじめに出場選手の入力!C41)</f>
        <v/>
      </c>
      <c r="D31" s="2" t="str">
        <f>IF(はじめに出場選手の入力!D41="","",はじめに出場選手の入力!D41)</f>
        <v/>
      </c>
      <c r="E31" s="2" t="str">
        <f>IF(はじめに出場選手の入力!E41="","",はじめに出場選手の入力!E41)</f>
        <v/>
      </c>
      <c r="F31" s="114" t="str">
        <f>IF(RIGHTB(E31,2)="小","S"&amp;はじめに出場選手の入力!F41,(IF(RIGHTB(E31,2)="中","J"&amp;はじめに出場選手の入力!F41,(IF(RIGHTB(E31,2)="高","H"&amp;はじめに出場選手の入力!F41,(IF(RIGHTB(E31,2)="一","A"&amp;はじめに出場選手の入力!F41,(IF(RIGHTB(E31,2)="大","D"&amp;はじめに出場選手の入力!F41,"")))))))))</f>
        <v/>
      </c>
      <c r="G31" s="2"/>
      <c r="H31" s="2"/>
      <c r="I31" s="2"/>
      <c r="J31" s="2"/>
      <c r="K31" s="2"/>
      <c r="L31" s="2"/>
      <c r="M31" s="2"/>
      <c r="N31" s="2"/>
      <c r="O31" s="2"/>
      <c r="P31" s="2"/>
      <c r="Q31" s="2"/>
      <c r="R31" s="2"/>
      <c r="S31" s="2"/>
      <c r="T31" s="2"/>
      <c r="U31" s="241">
        <f t="shared" si="0"/>
        <v>0</v>
      </c>
      <c r="V31" s="239" t="str">
        <f t="shared" si="1"/>
        <v>未入力</v>
      </c>
      <c r="W31" s="247"/>
      <c r="X31" s="348"/>
      <c r="Y31" s="349"/>
      <c r="Z31" s="350"/>
      <c r="AC31" s="244"/>
    </row>
    <row r="32" spans="1:29" ht="13.2" customHeight="1" x14ac:dyDescent="0.2">
      <c r="A32" s="6">
        <v>28</v>
      </c>
      <c r="B32" s="70" t="str">
        <f>IF(はじめに出場選手の入力!B42="","",はじめに出場選手の入力!B42)</f>
        <v/>
      </c>
      <c r="C32" s="70" t="str">
        <f>IF(はじめに出場選手の入力!C42="","",はじめに出場選手の入力!C42)</f>
        <v/>
      </c>
      <c r="D32" s="70" t="str">
        <f>IF(はじめに出場選手の入力!D42="","",はじめに出場選手の入力!D42)</f>
        <v/>
      </c>
      <c r="E32" s="70" t="str">
        <f>IF(はじめに出場選手の入力!E42="","",はじめに出場選手の入力!E42)</f>
        <v/>
      </c>
      <c r="F32" s="105" t="str">
        <f>IF(RIGHTB(E32,2)="小","S"&amp;はじめに出場選手の入力!F42,(IF(RIGHTB(E32,2)="中","J"&amp;はじめに出場選手の入力!F42,(IF(RIGHTB(E32,2)="高","H"&amp;はじめに出場選手の入力!F42,(IF(RIGHTB(E32,2)="一","A"&amp;はじめに出場選手の入力!F42,(IF(RIGHTB(E32,2)="大","D"&amp;はじめに出場選手の入力!F42,"")))))))))</f>
        <v/>
      </c>
      <c r="G32" s="70"/>
      <c r="H32" s="70"/>
      <c r="I32" s="70"/>
      <c r="J32" s="70"/>
      <c r="K32" s="70"/>
      <c r="L32" s="70"/>
      <c r="M32" s="70"/>
      <c r="N32" s="70"/>
      <c r="O32" s="70"/>
      <c r="P32" s="70"/>
      <c r="Q32" s="70"/>
      <c r="R32" s="70"/>
      <c r="S32" s="70"/>
      <c r="T32" s="70"/>
      <c r="U32" s="242">
        <f t="shared" si="0"/>
        <v>0</v>
      </c>
      <c r="V32" s="250" t="str">
        <f t="shared" si="1"/>
        <v>未入力</v>
      </c>
      <c r="W32" s="247"/>
      <c r="X32" s="348"/>
      <c r="Y32" s="349"/>
      <c r="Z32" s="350"/>
      <c r="AC32" s="244"/>
    </row>
    <row r="33" spans="1:32" ht="13.2" customHeight="1" x14ac:dyDescent="0.2">
      <c r="A33" s="6">
        <v>29</v>
      </c>
      <c r="B33" s="2" t="str">
        <f>IF(はじめに出場選手の入力!B43="","",はじめに出場選手の入力!B43)</f>
        <v/>
      </c>
      <c r="C33" s="2" t="str">
        <f>IF(はじめに出場選手の入力!C43="","",はじめに出場選手の入力!C43)</f>
        <v/>
      </c>
      <c r="D33" s="2" t="str">
        <f>IF(はじめに出場選手の入力!D43="","",はじめに出場選手の入力!D43)</f>
        <v/>
      </c>
      <c r="E33" s="2" t="str">
        <f>IF(はじめに出場選手の入力!E43="","",はじめに出場選手の入力!E43)</f>
        <v/>
      </c>
      <c r="F33" s="114" t="str">
        <f>IF(RIGHTB(E33,2)="小","S"&amp;はじめに出場選手の入力!F43,(IF(RIGHTB(E33,2)="中","J"&amp;はじめに出場選手の入力!F43,(IF(RIGHTB(E33,2)="高","H"&amp;はじめに出場選手の入力!F43,(IF(RIGHTB(E33,2)="一","A"&amp;はじめに出場選手の入力!F43,(IF(RIGHTB(E33,2)="大","D"&amp;はじめに出場選手の入力!F43,"")))))))))</f>
        <v/>
      </c>
      <c r="G33" s="2"/>
      <c r="H33" s="2"/>
      <c r="I33" s="2"/>
      <c r="J33" s="2"/>
      <c r="K33" s="2"/>
      <c r="L33" s="2"/>
      <c r="M33" s="2"/>
      <c r="N33" s="2"/>
      <c r="O33" s="2"/>
      <c r="P33" s="2"/>
      <c r="Q33" s="2"/>
      <c r="R33" s="2"/>
      <c r="S33" s="2"/>
      <c r="T33" s="2"/>
      <c r="U33" s="241">
        <f t="shared" si="0"/>
        <v>0</v>
      </c>
      <c r="V33" s="239" t="str">
        <f t="shared" si="1"/>
        <v>未入力</v>
      </c>
      <c r="W33" s="247"/>
      <c r="X33" s="348"/>
      <c r="Y33" s="349"/>
      <c r="Z33" s="350"/>
      <c r="AC33" s="244"/>
    </row>
    <row r="34" spans="1:32" ht="13.2" customHeight="1" x14ac:dyDescent="0.2">
      <c r="A34" s="6">
        <v>30</v>
      </c>
      <c r="B34" s="70" t="str">
        <f>IF(はじめに出場選手の入力!B44="","",はじめに出場選手の入力!B44)</f>
        <v/>
      </c>
      <c r="C34" s="70" t="str">
        <f>IF(はじめに出場選手の入力!C44="","",はじめに出場選手の入力!C44)</f>
        <v/>
      </c>
      <c r="D34" s="70" t="str">
        <f>IF(はじめに出場選手の入力!D44="","",はじめに出場選手の入力!D44)</f>
        <v/>
      </c>
      <c r="E34" s="70" t="str">
        <f>IF(はじめに出場選手の入力!E44="","",はじめに出場選手の入力!E44)</f>
        <v/>
      </c>
      <c r="F34" s="105" t="str">
        <f>IF(RIGHTB(E34,2)="小","S"&amp;はじめに出場選手の入力!F44,(IF(RIGHTB(E34,2)="中","J"&amp;はじめに出場選手の入力!F44,(IF(RIGHTB(E34,2)="高","H"&amp;はじめに出場選手の入力!F44,(IF(RIGHTB(E34,2)="一","A"&amp;はじめに出場選手の入力!F44,(IF(RIGHTB(E34,2)="大","D"&amp;はじめに出場選手の入力!F44,"")))))))))</f>
        <v/>
      </c>
      <c r="G34" s="70"/>
      <c r="H34" s="70"/>
      <c r="I34" s="70"/>
      <c r="J34" s="70"/>
      <c r="K34" s="70"/>
      <c r="L34" s="70"/>
      <c r="M34" s="70"/>
      <c r="N34" s="70"/>
      <c r="O34" s="70"/>
      <c r="P34" s="70"/>
      <c r="Q34" s="70"/>
      <c r="R34" s="70"/>
      <c r="S34" s="70"/>
      <c r="T34" s="70"/>
      <c r="U34" s="242">
        <f t="shared" si="0"/>
        <v>0</v>
      </c>
      <c r="V34" s="250" t="str">
        <f t="shared" si="1"/>
        <v>未入力</v>
      </c>
      <c r="W34" s="247"/>
      <c r="X34" s="348"/>
      <c r="Y34" s="349"/>
      <c r="Z34" s="350"/>
      <c r="AC34" s="244"/>
    </row>
    <row r="35" spans="1:32" x14ac:dyDescent="0.2">
      <c r="X35" s="348"/>
      <c r="Y35" s="349"/>
      <c r="Z35" s="350"/>
      <c r="AF35" s="244"/>
    </row>
    <row r="36" spans="1:32" x14ac:dyDescent="0.2">
      <c r="C36" s="4" t="s">
        <v>74</v>
      </c>
      <c r="G36" s="370" t="s">
        <v>137</v>
      </c>
      <c r="H36" s="371"/>
      <c r="I36" s="371"/>
      <c r="J36" s="371"/>
      <c r="K36" s="371"/>
      <c r="L36" s="371"/>
      <c r="M36" s="371"/>
      <c r="N36" s="371"/>
      <c r="O36" s="371"/>
      <c r="P36" s="372"/>
      <c r="X36" s="348"/>
      <c r="Y36" s="349"/>
      <c r="Z36" s="350"/>
      <c r="AF36" s="244"/>
    </row>
    <row r="37" spans="1:32" x14ac:dyDescent="0.2">
      <c r="A37" s="1" t="s">
        <v>86</v>
      </c>
      <c r="B37" s="68" t="s">
        <v>33</v>
      </c>
      <c r="C37" s="69" t="s">
        <v>19</v>
      </c>
      <c r="D37" s="69" t="s">
        <v>15</v>
      </c>
      <c r="E37" s="69" t="s">
        <v>16</v>
      </c>
      <c r="F37" s="69" t="s">
        <v>20</v>
      </c>
      <c r="G37" s="37" t="s">
        <v>1</v>
      </c>
      <c r="H37" s="160" t="s">
        <v>2</v>
      </c>
      <c r="I37" s="37" t="s">
        <v>3</v>
      </c>
      <c r="J37" s="37" t="s">
        <v>4</v>
      </c>
      <c r="K37" s="37" t="s">
        <v>5</v>
      </c>
      <c r="L37" s="160" t="s">
        <v>6</v>
      </c>
      <c r="M37" s="160" t="s">
        <v>7</v>
      </c>
      <c r="N37" s="37" t="s">
        <v>136</v>
      </c>
      <c r="O37" s="37" t="s">
        <v>246</v>
      </c>
      <c r="P37" s="109" t="s">
        <v>37</v>
      </c>
      <c r="Q37" s="366" t="s">
        <v>307</v>
      </c>
      <c r="R37" s="367"/>
      <c r="S37" s="368"/>
      <c r="W37" s="248"/>
      <c r="X37" s="348"/>
      <c r="Y37" s="349"/>
      <c r="Z37" s="350"/>
      <c r="AF37" s="244"/>
    </row>
    <row r="38" spans="1:32" ht="13.8" customHeight="1" x14ac:dyDescent="0.2">
      <c r="A38" s="6">
        <v>1</v>
      </c>
      <c r="B38" s="2" t="str">
        <f>IF(はじめに出場選手の入力!B15="","",はじめに出場選手の入力!B15)</f>
        <v/>
      </c>
      <c r="C38" s="2" t="str">
        <f>IF(はじめに出場選手の入力!C15="","",はじめに出場選手の入力!C15)</f>
        <v/>
      </c>
      <c r="D38" s="2" t="str">
        <f>IF(はじめに出場選手の入力!D15="","",はじめに出場選手の入力!D15)</f>
        <v/>
      </c>
      <c r="E38" s="2" t="str">
        <f>IF(はじめに出場選手の入力!E15="","",はじめに出場選手の入力!E15)</f>
        <v/>
      </c>
      <c r="F38" s="114" t="str">
        <f>IF(RIGHTB(E38,2)="小","S"&amp;はじめに出場選手の入力!F15,(IF(RIGHTB(E38,2)="中","J"&amp;はじめに出場選手の入力!F15,(IF(RIGHTB(E38,2)="高","H"&amp;はじめに出場選手の入力!F15,(IF(RIGHTB(E38,2)="一","A"&amp;はじめに出場選手の入力!F15,(IF(RIGHTB(E38,2)="大","D"&amp;はじめに出場選手の入力!F15,"")))))))))</f>
        <v/>
      </c>
      <c r="G38" s="2"/>
      <c r="H38" s="2"/>
      <c r="I38" s="2"/>
      <c r="J38" s="2"/>
      <c r="K38" s="2"/>
      <c r="L38" s="2"/>
      <c r="M38" s="2"/>
      <c r="N38" s="2"/>
      <c r="O38" s="2"/>
      <c r="P38" s="2">
        <f>COUNTA(G38:O38)</f>
        <v>0</v>
      </c>
      <c r="Q38" s="354" t="str">
        <f>+IF(G38="","",",走高跳")&amp;+IF(H38="","",",棒高跳")&amp;+IF(I38="","",",走幅跳")&amp;+IF(J38="","",",三段跳")&amp;+IF(K38="","",",砲丸投")&amp;+IF(L38="","",",円盤投")&amp;+IF(M38="","",",ﾊﾝﾏｰ投")&amp;+IF(N38="","",",やり投")&amp;+IF(O38="","",",ジャベ")&amp;+IF(P38=0,"未入力","")</f>
        <v>未入力</v>
      </c>
      <c r="R38" s="355"/>
      <c r="S38" s="356"/>
      <c r="W38" s="197"/>
      <c r="X38" s="348"/>
      <c r="Y38" s="349"/>
      <c r="Z38" s="350"/>
      <c r="AF38" s="244"/>
    </row>
    <row r="39" spans="1:32" ht="13.2" customHeight="1" x14ac:dyDescent="0.2">
      <c r="A39" s="6">
        <v>2</v>
      </c>
      <c r="B39" s="70" t="str">
        <f>IF(はじめに出場選手の入力!B16="","",はじめに出場選手の入力!B16)</f>
        <v/>
      </c>
      <c r="C39" s="70" t="str">
        <f>IF(はじめに出場選手の入力!C16="","",はじめに出場選手の入力!C16)</f>
        <v/>
      </c>
      <c r="D39" s="70" t="str">
        <f>IF(はじめに出場選手の入力!D16="","",はじめに出場選手の入力!D16)</f>
        <v/>
      </c>
      <c r="E39" s="70" t="str">
        <f>IF(はじめに出場選手の入力!E16="","",はじめに出場選手の入力!E16)</f>
        <v/>
      </c>
      <c r="F39" s="105" t="str">
        <f>IF(RIGHTB(E39,2)="小","S"&amp;はじめに出場選手の入力!F16,(IF(RIGHTB(E39,2)="中","J"&amp;はじめに出場選手の入力!F16,(IF(RIGHTB(E39,2)="高","H"&amp;はじめに出場選手の入力!F16,(IF(RIGHTB(E39,2)="一","A"&amp;はじめに出場選手の入力!F16,(IF(RIGHTB(E39,2)="大","D"&amp;はじめに出場選手の入力!F16,"")))))))))</f>
        <v/>
      </c>
      <c r="G39" s="70"/>
      <c r="H39" s="70"/>
      <c r="I39" s="70"/>
      <c r="J39" s="70"/>
      <c r="K39" s="70"/>
      <c r="L39" s="70"/>
      <c r="M39" s="70"/>
      <c r="N39" s="70"/>
      <c r="O39" s="70"/>
      <c r="P39" s="70">
        <f>COUNTA(G39:O39)</f>
        <v>0</v>
      </c>
      <c r="Q39" s="357" t="str">
        <f t="shared" ref="Q39:Q67" si="2">+IF(G39="","",",走高跳")&amp;+IF(H39="","",",棒高跳")&amp;+IF(I39="","",",走幅跳")&amp;+IF(J39="","",",三段跳")&amp;+IF(K39="","",",砲丸投")&amp;+IF(L39="","",",円盤投")&amp;+IF(M39="","",",ﾊﾝﾏｰ投")&amp;+IF(N39="","",",やり投")&amp;+IF(O39="","",",ジャベ")&amp;+IF(P39=0,"未入力","")</f>
        <v>未入力</v>
      </c>
      <c r="R39" s="358"/>
      <c r="S39" s="359"/>
      <c r="W39" s="197"/>
      <c r="X39" s="348"/>
      <c r="Y39" s="349"/>
      <c r="Z39" s="350"/>
      <c r="AF39" s="244"/>
    </row>
    <row r="40" spans="1:32" x14ac:dyDescent="0.2">
      <c r="A40" s="6">
        <v>3</v>
      </c>
      <c r="B40" s="2" t="str">
        <f>IF(はじめに出場選手の入力!B17="","",はじめに出場選手の入力!B17)</f>
        <v/>
      </c>
      <c r="C40" s="2" t="str">
        <f>IF(はじめに出場選手の入力!C17="","",はじめに出場選手の入力!C17)</f>
        <v/>
      </c>
      <c r="D40" s="2" t="str">
        <f>IF(はじめに出場選手の入力!D17="","",はじめに出場選手の入力!D17)</f>
        <v/>
      </c>
      <c r="E40" s="2" t="str">
        <f>IF(はじめに出場選手の入力!E17="","",はじめに出場選手の入力!E17)</f>
        <v/>
      </c>
      <c r="F40" s="114" t="str">
        <f>IF(RIGHTB(E40,2)="小","S"&amp;はじめに出場選手の入力!F17,(IF(RIGHTB(E40,2)="中","J"&amp;はじめに出場選手の入力!F17,(IF(RIGHTB(E40,2)="高","H"&amp;はじめに出場選手の入力!F17,(IF(RIGHTB(E40,2)="一","A"&amp;はじめに出場選手の入力!F17,(IF(RIGHTB(E40,2)="大","D"&amp;はじめに出場選手の入力!F17,"")))))))))</f>
        <v/>
      </c>
      <c r="G40" s="2"/>
      <c r="H40" s="2"/>
      <c r="I40" s="2"/>
      <c r="J40" s="2"/>
      <c r="K40" s="2"/>
      <c r="L40" s="2"/>
      <c r="M40" s="2"/>
      <c r="N40" s="2"/>
      <c r="O40" s="2"/>
      <c r="P40" s="2">
        <f t="shared" ref="P40:P67" si="3">COUNTA(G40:O40)</f>
        <v>0</v>
      </c>
      <c r="Q40" s="354" t="str">
        <f t="shared" si="2"/>
        <v>未入力</v>
      </c>
      <c r="R40" s="355"/>
      <c r="S40" s="356"/>
      <c r="X40" s="348"/>
      <c r="Y40" s="349"/>
      <c r="Z40" s="350"/>
      <c r="AF40" s="244"/>
    </row>
    <row r="41" spans="1:32" ht="13.2" customHeight="1" x14ac:dyDescent="0.2">
      <c r="A41" s="6">
        <v>4</v>
      </c>
      <c r="B41" s="70" t="str">
        <f>IF(はじめに出場選手の入力!B18="","",はじめに出場選手の入力!B18)</f>
        <v/>
      </c>
      <c r="C41" s="70" t="str">
        <f>IF(はじめに出場選手の入力!C18="","",はじめに出場選手の入力!C18)</f>
        <v/>
      </c>
      <c r="D41" s="70" t="str">
        <f>IF(はじめに出場選手の入力!D18="","",はじめに出場選手の入力!D18)</f>
        <v/>
      </c>
      <c r="E41" s="70" t="str">
        <f>IF(はじめに出場選手の入力!E18="","",はじめに出場選手の入力!E18)</f>
        <v/>
      </c>
      <c r="F41" s="105" t="str">
        <f>IF(RIGHTB(E41,2)="小","S"&amp;はじめに出場選手の入力!F18,(IF(RIGHTB(E41,2)="中","J"&amp;はじめに出場選手の入力!F18,(IF(RIGHTB(E41,2)="高","H"&amp;はじめに出場選手の入力!F18,(IF(RIGHTB(E41,2)="一","A"&amp;はじめに出場選手の入力!F18,(IF(RIGHTB(E41,2)="大","D"&amp;はじめに出場選手の入力!F18,"")))))))))</f>
        <v/>
      </c>
      <c r="G41" s="70"/>
      <c r="H41" s="70"/>
      <c r="I41" s="70"/>
      <c r="J41" s="70"/>
      <c r="K41" s="70"/>
      <c r="L41" s="70"/>
      <c r="M41" s="70"/>
      <c r="N41" s="70"/>
      <c r="O41" s="70"/>
      <c r="P41" s="70">
        <f t="shared" si="3"/>
        <v>0</v>
      </c>
      <c r="Q41" s="357" t="str">
        <f t="shared" si="2"/>
        <v>未入力</v>
      </c>
      <c r="R41" s="358"/>
      <c r="S41" s="359"/>
      <c r="W41" s="248"/>
      <c r="X41" s="348"/>
      <c r="Y41" s="349"/>
      <c r="Z41" s="350"/>
      <c r="AF41" s="243"/>
    </row>
    <row r="42" spans="1:32" ht="13.2" customHeight="1" x14ac:dyDescent="0.2">
      <c r="A42" s="6">
        <v>5</v>
      </c>
      <c r="B42" s="2" t="str">
        <f>IF(はじめに出場選手の入力!B19="","",はじめに出場選手の入力!B19)</f>
        <v/>
      </c>
      <c r="C42" s="2" t="str">
        <f>IF(はじめに出場選手の入力!C19="","",はじめに出場選手の入力!C19)</f>
        <v/>
      </c>
      <c r="D42" s="2" t="str">
        <f>IF(はじめに出場選手の入力!D19="","",はじめに出場選手の入力!D19)</f>
        <v/>
      </c>
      <c r="E42" s="2" t="str">
        <f>IF(はじめに出場選手の入力!E19="","",はじめに出場選手の入力!E19)</f>
        <v/>
      </c>
      <c r="F42" s="114" t="str">
        <f>IF(RIGHTB(E42,2)="小","S"&amp;はじめに出場選手の入力!F19,(IF(RIGHTB(E42,2)="中","J"&amp;はじめに出場選手の入力!F19,(IF(RIGHTB(E42,2)="高","H"&amp;はじめに出場選手の入力!F19,(IF(RIGHTB(E42,2)="一","A"&amp;はじめに出場選手の入力!F19,(IF(RIGHTB(E42,2)="大","D"&amp;はじめに出場選手の入力!F19,"")))))))))</f>
        <v/>
      </c>
      <c r="G42" s="2"/>
      <c r="H42" s="2"/>
      <c r="I42" s="2"/>
      <c r="J42" s="2"/>
      <c r="K42" s="2"/>
      <c r="L42" s="2"/>
      <c r="M42" s="2"/>
      <c r="N42" s="2"/>
      <c r="O42" s="2"/>
      <c r="P42" s="2">
        <f t="shared" si="3"/>
        <v>0</v>
      </c>
      <c r="Q42" s="354" t="str">
        <f t="shared" si="2"/>
        <v>未入力</v>
      </c>
      <c r="R42" s="355"/>
      <c r="S42" s="356"/>
      <c r="W42" s="197"/>
      <c r="X42" s="348"/>
      <c r="Y42" s="349"/>
      <c r="Z42" s="350"/>
      <c r="AF42" s="243"/>
    </row>
    <row r="43" spans="1:32" ht="13.2" customHeight="1" thickBot="1" x14ac:dyDescent="0.25">
      <c r="A43" s="6">
        <v>6</v>
      </c>
      <c r="B43" s="70" t="str">
        <f>IF(はじめに出場選手の入力!B20="","",はじめに出場選手の入力!B20)</f>
        <v/>
      </c>
      <c r="C43" s="70" t="str">
        <f>IF(はじめに出場選手の入力!C20="","",はじめに出場選手の入力!C20)</f>
        <v/>
      </c>
      <c r="D43" s="70" t="str">
        <f>IF(はじめに出場選手の入力!D20="","",はじめに出場選手の入力!D20)</f>
        <v/>
      </c>
      <c r="E43" s="70" t="str">
        <f>IF(はじめに出場選手の入力!E20="","",はじめに出場選手の入力!E20)</f>
        <v/>
      </c>
      <c r="F43" s="105" t="str">
        <f>IF(RIGHTB(E43,2)="小","S"&amp;はじめに出場選手の入力!F20,(IF(RIGHTB(E43,2)="中","J"&amp;はじめに出場選手の入力!F20,(IF(RIGHTB(E43,2)="高","H"&amp;はじめに出場選手の入力!F20,(IF(RIGHTB(E43,2)="一","A"&amp;はじめに出場選手の入力!F20,(IF(RIGHTB(E43,2)="大","D"&amp;はじめに出場選手の入力!F20,"")))))))))</f>
        <v/>
      </c>
      <c r="G43" s="70"/>
      <c r="H43" s="70"/>
      <c r="I43" s="70"/>
      <c r="J43" s="70"/>
      <c r="K43" s="70"/>
      <c r="L43" s="70"/>
      <c r="M43" s="70"/>
      <c r="N43" s="70"/>
      <c r="O43" s="70"/>
      <c r="P43" s="70">
        <f t="shared" si="3"/>
        <v>0</v>
      </c>
      <c r="Q43" s="357" t="str">
        <f t="shared" si="2"/>
        <v>未入力</v>
      </c>
      <c r="R43" s="358"/>
      <c r="S43" s="359"/>
      <c r="W43" s="197"/>
      <c r="X43" s="351"/>
      <c r="Y43" s="352"/>
      <c r="Z43" s="353"/>
      <c r="AF43" s="243"/>
    </row>
    <row r="44" spans="1:32" ht="13.2" customHeight="1" thickBot="1" x14ac:dyDescent="0.25">
      <c r="A44" s="6">
        <v>7</v>
      </c>
      <c r="B44" s="2" t="str">
        <f>IF(はじめに出場選手の入力!B21="","",はじめに出場選手の入力!B21)</f>
        <v/>
      </c>
      <c r="C44" s="2" t="str">
        <f>IF(はじめに出場選手の入力!C21="","",はじめに出場選手の入力!C21)</f>
        <v/>
      </c>
      <c r="D44" s="2" t="str">
        <f>IF(はじめに出場選手の入力!D21="","",はじめに出場選手の入力!D21)</f>
        <v/>
      </c>
      <c r="E44" s="2" t="str">
        <f>IF(はじめに出場選手の入力!E21="","",はじめに出場選手の入力!E21)</f>
        <v/>
      </c>
      <c r="F44" s="114" t="str">
        <f>IF(RIGHTB(E44,2)="小","S"&amp;はじめに出場選手の入力!F21,(IF(RIGHTB(E44,2)="中","J"&amp;はじめに出場選手の入力!F21,(IF(RIGHTB(E44,2)="高","H"&amp;はじめに出場選手の入力!F21,(IF(RIGHTB(E44,2)="一","A"&amp;はじめに出場選手の入力!F21,(IF(RIGHTB(E44,2)="大","D"&amp;はじめに出場選手の入力!F21,"")))))))))</f>
        <v/>
      </c>
      <c r="G44" s="2"/>
      <c r="H44" s="2"/>
      <c r="I44" s="2"/>
      <c r="J44" s="2"/>
      <c r="K44" s="2"/>
      <c r="L44" s="2"/>
      <c r="M44" s="2"/>
      <c r="N44" s="2"/>
      <c r="O44" s="2"/>
      <c r="P44" s="2">
        <f t="shared" si="3"/>
        <v>0</v>
      </c>
      <c r="Q44" s="354" t="str">
        <f t="shared" si="2"/>
        <v>未入力</v>
      </c>
      <c r="R44" s="355"/>
      <c r="S44" s="356"/>
      <c r="AF44" s="243"/>
    </row>
    <row r="45" spans="1:32" x14ac:dyDescent="0.2">
      <c r="A45" s="6">
        <v>8</v>
      </c>
      <c r="B45" s="70" t="str">
        <f>IF(はじめに出場選手の入力!B22="","",はじめに出場選手の入力!B22)</f>
        <v/>
      </c>
      <c r="C45" s="70" t="str">
        <f>IF(はじめに出場選手の入力!C22="","",はじめに出場選手の入力!C22)</f>
        <v/>
      </c>
      <c r="D45" s="70" t="str">
        <f>IF(はじめに出場選手の入力!D22="","",はじめに出場選手の入力!D22)</f>
        <v/>
      </c>
      <c r="E45" s="70" t="str">
        <f>IF(はじめに出場選手の入力!E22="","",はじめに出場選手の入力!E22)</f>
        <v/>
      </c>
      <c r="F45" s="105" t="str">
        <f>IF(RIGHTB(E45,2)="小","S"&amp;はじめに出場選手の入力!F22,(IF(RIGHTB(E45,2)="中","J"&amp;はじめに出場選手の入力!F22,(IF(RIGHTB(E45,2)="高","H"&amp;はじめに出場選手の入力!F22,(IF(RIGHTB(E45,2)="一","A"&amp;はじめに出場選手の入力!F22,(IF(RIGHTB(E45,2)="大","D"&amp;はじめに出場選手の入力!F22,"")))))))))</f>
        <v/>
      </c>
      <c r="G45" s="70"/>
      <c r="H45" s="70"/>
      <c r="I45" s="70"/>
      <c r="J45" s="70"/>
      <c r="K45" s="70"/>
      <c r="L45" s="70"/>
      <c r="M45" s="70"/>
      <c r="N45" s="70"/>
      <c r="O45" s="70"/>
      <c r="P45" s="70">
        <f t="shared" si="3"/>
        <v>0</v>
      </c>
      <c r="Q45" s="357" t="str">
        <f t="shared" si="2"/>
        <v>未入力</v>
      </c>
      <c r="R45" s="358"/>
      <c r="S45" s="359"/>
      <c r="V45" s="19"/>
      <c r="W45" s="19"/>
      <c r="X45" s="360" t="s">
        <v>80</v>
      </c>
      <c r="Y45" s="361"/>
      <c r="AF45" s="243"/>
    </row>
    <row r="46" spans="1:32" x14ac:dyDescent="0.2">
      <c r="A46" s="6">
        <v>9</v>
      </c>
      <c r="B46" s="2" t="str">
        <f>IF(はじめに出場選手の入力!B23="","",はじめに出場選手の入力!B23)</f>
        <v/>
      </c>
      <c r="C46" s="2" t="str">
        <f>IF(はじめに出場選手の入力!C23="","",はじめに出場選手の入力!C23)</f>
        <v/>
      </c>
      <c r="D46" s="2" t="str">
        <f>IF(はじめに出場選手の入力!D23="","",はじめに出場選手の入力!D23)</f>
        <v/>
      </c>
      <c r="E46" s="2" t="str">
        <f>IF(はじめに出場選手の入力!E23="","",はじめに出場選手の入力!E23)</f>
        <v/>
      </c>
      <c r="F46" s="114" t="str">
        <f>IF(RIGHTB(E46,2)="小","S"&amp;はじめに出場選手の入力!F23,(IF(RIGHTB(E46,2)="中","J"&amp;はじめに出場選手の入力!F23,(IF(RIGHTB(E46,2)="高","H"&amp;はじめに出場選手の入力!F23,(IF(RIGHTB(E46,2)="一","A"&amp;はじめに出場選手の入力!F23,(IF(RIGHTB(E46,2)="大","D"&amp;はじめに出場選手の入力!F23,"")))))))))</f>
        <v/>
      </c>
      <c r="G46" s="2"/>
      <c r="H46" s="2"/>
      <c r="I46" s="2"/>
      <c r="J46" s="2"/>
      <c r="K46" s="2"/>
      <c r="L46" s="2"/>
      <c r="M46" s="2"/>
      <c r="N46" s="2"/>
      <c r="O46" s="2"/>
      <c r="P46" s="2">
        <f t="shared" si="3"/>
        <v>0</v>
      </c>
      <c r="Q46" s="354" t="str">
        <f t="shared" si="2"/>
        <v>未入力</v>
      </c>
      <c r="R46" s="355"/>
      <c r="S46" s="356"/>
      <c r="V46"/>
      <c r="W46"/>
      <c r="X46" s="362">
        <f>SUM(U5:U34)</f>
        <v>0</v>
      </c>
      <c r="Y46" s="363"/>
      <c r="AF46" s="243"/>
    </row>
    <row r="47" spans="1:32" ht="13.8" thickBot="1" x14ac:dyDescent="0.25">
      <c r="A47" s="6">
        <v>10</v>
      </c>
      <c r="B47" s="70" t="str">
        <f>IF(はじめに出場選手の入力!B24="","",はじめに出場選手の入力!B24)</f>
        <v/>
      </c>
      <c r="C47" s="70" t="str">
        <f>IF(はじめに出場選手の入力!C24="","",はじめに出場選手の入力!C24)</f>
        <v/>
      </c>
      <c r="D47" s="70" t="str">
        <f>IF(はじめに出場選手の入力!D24="","",はじめに出場選手の入力!D24)</f>
        <v/>
      </c>
      <c r="E47" s="70" t="str">
        <f>IF(はじめに出場選手の入力!E24="","",はじめに出場選手の入力!E24)</f>
        <v/>
      </c>
      <c r="F47" s="105" t="str">
        <f>IF(RIGHTB(E47,2)="小","S"&amp;はじめに出場選手の入力!F24,(IF(RIGHTB(E47,2)="中","J"&amp;はじめに出場選手の入力!F24,(IF(RIGHTB(E47,2)="高","H"&amp;はじめに出場選手の入力!F24,(IF(RIGHTB(E47,2)="一","A"&amp;はじめに出場選手の入力!F24,(IF(RIGHTB(E47,2)="大","D"&amp;はじめに出場選手の入力!F24,"")))))))))</f>
        <v/>
      </c>
      <c r="G47" s="70"/>
      <c r="H47" s="70"/>
      <c r="I47" s="70"/>
      <c r="J47" s="70"/>
      <c r="K47" s="70"/>
      <c r="L47" s="70"/>
      <c r="M47" s="70"/>
      <c r="N47" s="70"/>
      <c r="O47" s="70"/>
      <c r="P47" s="70">
        <f t="shared" si="3"/>
        <v>0</v>
      </c>
      <c r="Q47" s="357" t="str">
        <f t="shared" si="2"/>
        <v>未入力</v>
      </c>
      <c r="R47" s="358"/>
      <c r="S47" s="359"/>
      <c r="V47"/>
      <c r="W47"/>
      <c r="X47" s="364"/>
      <c r="Y47" s="365"/>
      <c r="AF47" s="243"/>
    </row>
    <row r="48" spans="1:32" ht="13.8" thickBot="1" x14ac:dyDescent="0.25">
      <c r="A48" s="6">
        <v>11</v>
      </c>
      <c r="B48" s="2" t="str">
        <f>IF(はじめに出場選手の入力!B25="","",はじめに出場選手の入力!B25)</f>
        <v/>
      </c>
      <c r="C48" s="2" t="str">
        <f>IF(はじめに出場選手の入力!C25="","",はじめに出場選手の入力!C25)</f>
        <v/>
      </c>
      <c r="D48" s="2" t="str">
        <f>IF(はじめに出場選手の入力!D25="","",はじめに出場選手の入力!D25)</f>
        <v/>
      </c>
      <c r="E48" s="2" t="str">
        <f>IF(はじめに出場選手の入力!E25="","",はじめに出場選手の入力!E25)</f>
        <v/>
      </c>
      <c r="F48" s="114" t="str">
        <f>IF(RIGHTB(E48,2)="小","S"&amp;はじめに出場選手の入力!F25,(IF(RIGHTB(E48,2)="中","J"&amp;はじめに出場選手の入力!F25,(IF(RIGHTB(E48,2)="高","H"&amp;はじめに出場選手の入力!F25,(IF(RIGHTB(E48,2)="一","A"&amp;はじめに出場選手の入力!F25,(IF(RIGHTB(E48,2)="大","D"&amp;はじめに出場選手の入力!F25,"")))))))))</f>
        <v/>
      </c>
      <c r="G48" s="2"/>
      <c r="H48" s="2"/>
      <c r="I48" s="2"/>
      <c r="J48" s="2"/>
      <c r="K48" s="2"/>
      <c r="L48" s="2"/>
      <c r="M48" s="2"/>
      <c r="N48" s="2"/>
      <c r="O48" s="2"/>
      <c r="P48" s="2">
        <f t="shared" si="3"/>
        <v>0</v>
      </c>
      <c r="Q48" s="354" t="str">
        <f t="shared" si="2"/>
        <v>未入力</v>
      </c>
      <c r="R48" s="355"/>
      <c r="S48" s="356"/>
      <c r="V48"/>
      <c r="W48"/>
      <c r="AF48" s="243"/>
    </row>
    <row r="49" spans="1:32" x14ac:dyDescent="0.2">
      <c r="A49" s="6">
        <v>12</v>
      </c>
      <c r="B49" s="70" t="str">
        <f>IF(はじめに出場選手の入力!B26="","",はじめに出場選手の入力!B26)</f>
        <v/>
      </c>
      <c r="C49" s="70" t="str">
        <f>IF(はじめに出場選手の入力!C26="","",はじめに出場選手の入力!C26)</f>
        <v/>
      </c>
      <c r="D49" s="70" t="str">
        <f>IF(はじめに出場選手の入力!D26="","",はじめに出場選手の入力!D26)</f>
        <v/>
      </c>
      <c r="E49" s="70" t="str">
        <f>IF(はじめに出場選手の入力!E26="","",はじめに出場選手の入力!E26)</f>
        <v/>
      </c>
      <c r="F49" s="105" t="str">
        <f>IF(RIGHTB(E49,2)="小","S"&amp;はじめに出場選手の入力!F26,(IF(RIGHTB(E49,2)="中","J"&amp;はじめに出場選手の入力!F26,(IF(RIGHTB(E49,2)="高","H"&amp;はじめに出場選手の入力!F26,(IF(RIGHTB(E49,2)="一","A"&amp;はじめに出場選手の入力!F26,(IF(RIGHTB(E49,2)="大","D"&amp;はじめに出場選手の入力!F26,"")))))))))</f>
        <v/>
      </c>
      <c r="G49" s="70"/>
      <c r="H49" s="70"/>
      <c r="I49" s="70"/>
      <c r="J49" s="70"/>
      <c r="K49" s="70"/>
      <c r="L49" s="70"/>
      <c r="M49" s="70"/>
      <c r="N49" s="70"/>
      <c r="O49" s="70"/>
      <c r="P49" s="70">
        <f t="shared" si="3"/>
        <v>0</v>
      </c>
      <c r="Q49" s="357" t="str">
        <f t="shared" si="2"/>
        <v>未入力</v>
      </c>
      <c r="R49" s="358"/>
      <c r="S49" s="359"/>
      <c r="V49"/>
      <c r="W49"/>
      <c r="X49" s="360" t="s">
        <v>138</v>
      </c>
      <c r="Y49" s="361"/>
      <c r="AF49" s="243"/>
    </row>
    <row r="50" spans="1:32" ht="13.5" customHeight="1" x14ac:dyDescent="0.2">
      <c r="A50" s="6">
        <v>13</v>
      </c>
      <c r="B50" s="2" t="str">
        <f>IF(はじめに出場選手の入力!B27="","",はじめに出場選手の入力!B27)</f>
        <v/>
      </c>
      <c r="C50" s="2" t="str">
        <f>IF(はじめに出場選手の入力!C27="","",はじめに出場選手の入力!C27)</f>
        <v/>
      </c>
      <c r="D50" s="2" t="str">
        <f>IF(はじめに出場選手の入力!D27="","",はじめに出場選手の入力!D27)</f>
        <v/>
      </c>
      <c r="E50" s="2" t="str">
        <f>IF(はじめに出場選手の入力!E27="","",はじめに出場選手の入力!E27)</f>
        <v/>
      </c>
      <c r="F50" s="114" t="str">
        <f>IF(RIGHTB(E50,2)="小","S"&amp;はじめに出場選手の入力!F27,(IF(RIGHTB(E50,2)="中","J"&amp;はじめに出場選手の入力!F27,(IF(RIGHTB(E50,2)="高","H"&amp;はじめに出場選手の入力!F27,(IF(RIGHTB(E50,2)="一","A"&amp;はじめに出場選手の入力!F27,(IF(RIGHTB(E50,2)="大","D"&amp;はじめに出場選手の入力!F27,"")))))))))</f>
        <v/>
      </c>
      <c r="G50" s="2"/>
      <c r="H50" s="2"/>
      <c r="I50" s="2"/>
      <c r="J50" s="2"/>
      <c r="K50" s="2"/>
      <c r="L50" s="2"/>
      <c r="M50" s="2"/>
      <c r="N50" s="2"/>
      <c r="O50" s="2"/>
      <c r="P50" s="2">
        <f t="shared" si="3"/>
        <v>0</v>
      </c>
      <c r="Q50" s="354" t="str">
        <f t="shared" si="2"/>
        <v>未入力</v>
      </c>
      <c r="R50" s="355"/>
      <c r="S50" s="356"/>
      <c r="V50"/>
      <c r="W50"/>
      <c r="X50" s="362">
        <f>SUM(P38:P67)</f>
        <v>0</v>
      </c>
      <c r="Y50" s="363"/>
    </row>
    <row r="51" spans="1:32" ht="13.5" customHeight="1" thickBot="1" x14ac:dyDescent="0.25">
      <c r="A51" s="6">
        <v>14</v>
      </c>
      <c r="B51" s="70" t="str">
        <f>IF(はじめに出場選手の入力!B28="","",はじめに出場選手の入力!B28)</f>
        <v/>
      </c>
      <c r="C51" s="70" t="str">
        <f>IF(はじめに出場選手の入力!C28="","",はじめに出場選手の入力!C28)</f>
        <v/>
      </c>
      <c r="D51" s="70" t="str">
        <f>IF(はじめに出場選手の入力!D28="","",はじめに出場選手の入力!D28)</f>
        <v/>
      </c>
      <c r="E51" s="70" t="str">
        <f>IF(はじめに出場選手の入力!E28="","",はじめに出場選手の入力!E28)</f>
        <v/>
      </c>
      <c r="F51" s="105" t="str">
        <f>IF(RIGHTB(E51,2)="小","S"&amp;はじめに出場選手の入力!F28,(IF(RIGHTB(E51,2)="中","J"&amp;はじめに出場選手の入力!F28,(IF(RIGHTB(E51,2)="高","H"&amp;はじめに出場選手の入力!F28,(IF(RIGHTB(E51,2)="一","A"&amp;はじめに出場選手の入力!F28,(IF(RIGHTB(E51,2)="大","D"&amp;はじめに出場選手の入力!F28,"")))))))))</f>
        <v/>
      </c>
      <c r="G51" s="70"/>
      <c r="H51" s="70"/>
      <c r="I51" s="70"/>
      <c r="J51" s="70"/>
      <c r="K51" s="70"/>
      <c r="L51" s="70"/>
      <c r="M51" s="70"/>
      <c r="N51" s="70"/>
      <c r="O51" s="70"/>
      <c r="P51" s="70">
        <f t="shared" si="3"/>
        <v>0</v>
      </c>
      <c r="Q51" s="357" t="str">
        <f t="shared" si="2"/>
        <v>未入力</v>
      </c>
      <c r="R51" s="358"/>
      <c r="S51" s="359"/>
      <c r="V51"/>
      <c r="W51"/>
      <c r="X51" s="364"/>
      <c r="Y51" s="365"/>
    </row>
    <row r="52" spans="1:32" x14ac:dyDescent="0.2">
      <c r="A52" s="6">
        <v>15</v>
      </c>
      <c r="B52" s="2" t="str">
        <f>IF(はじめに出場選手の入力!B29="","",はじめに出場選手の入力!B29)</f>
        <v/>
      </c>
      <c r="C52" s="2" t="str">
        <f>IF(はじめに出場選手の入力!C29="","",はじめに出場選手の入力!C29)</f>
        <v/>
      </c>
      <c r="D52" s="2" t="str">
        <f>IF(はじめに出場選手の入力!D29="","",はじめに出場選手の入力!D29)</f>
        <v/>
      </c>
      <c r="E52" s="2" t="str">
        <f>IF(はじめに出場選手の入力!E29="","",はじめに出場選手の入力!E29)</f>
        <v/>
      </c>
      <c r="F52" s="114" t="str">
        <f>IF(RIGHTB(E52,2)="小","S"&amp;はじめに出場選手の入力!F29,(IF(RIGHTB(E52,2)="中","J"&amp;はじめに出場選手の入力!F29,(IF(RIGHTB(E52,2)="高","H"&amp;はじめに出場選手の入力!F29,(IF(RIGHTB(E52,2)="一","A"&amp;はじめに出場選手の入力!F29,(IF(RIGHTB(E52,2)="大","D"&amp;はじめに出場選手の入力!F29,"")))))))))</f>
        <v/>
      </c>
      <c r="G52" s="2"/>
      <c r="H52" s="2"/>
      <c r="I52" s="2"/>
      <c r="J52" s="2"/>
      <c r="K52" s="2"/>
      <c r="L52" s="2"/>
      <c r="M52" s="2"/>
      <c r="N52" s="2"/>
      <c r="O52" s="2"/>
      <c r="P52" s="2">
        <f t="shared" si="3"/>
        <v>0</v>
      </c>
      <c r="Q52" s="354" t="str">
        <f t="shared" si="2"/>
        <v>未入力</v>
      </c>
      <c r="R52" s="355"/>
      <c r="S52" s="356"/>
      <c r="V52" s="108"/>
      <c r="W52" s="108"/>
    </row>
    <row r="53" spans="1:32" x14ac:dyDescent="0.2">
      <c r="A53" s="6">
        <v>16</v>
      </c>
      <c r="B53" s="70" t="str">
        <f>IF(はじめに出場選手の入力!B30="","",はじめに出場選手の入力!B30)</f>
        <v/>
      </c>
      <c r="C53" s="70" t="str">
        <f>IF(はじめに出場選手の入力!C30="","",はじめに出場選手の入力!C30)</f>
        <v/>
      </c>
      <c r="D53" s="70" t="str">
        <f>IF(はじめに出場選手の入力!D30="","",はじめに出場選手の入力!D30)</f>
        <v/>
      </c>
      <c r="E53" s="70" t="str">
        <f>IF(はじめに出場選手の入力!E30="","",はじめに出場選手の入力!E30)</f>
        <v/>
      </c>
      <c r="F53" s="105" t="str">
        <f>IF(RIGHTB(E53,2)="小","S"&amp;はじめに出場選手の入力!F30,(IF(RIGHTB(E53,2)="中","J"&amp;はじめに出場選手の入力!F30,(IF(RIGHTB(E53,2)="高","H"&amp;はじめに出場選手の入力!F30,(IF(RIGHTB(E53,2)="一","A"&amp;はじめに出場選手の入力!F30,(IF(RIGHTB(E53,2)="大","D"&amp;はじめに出場選手の入力!F30,"")))))))))</f>
        <v/>
      </c>
      <c r="G53" s="70"/>
      <c r="H53" s="70"/>
      <c r="I53" s="70"/>
      <c r="J53" s="70"/>
      <c r="K53" s="70"/>
      <c r="L53" s="70"/>
      <c r="M53" s="70"/>
      <c r="N53" s="70"/>
      <c r="O53" s="70"/>
      <c r="P53" s="70">
        <f t="shared" si="3"/>
        <v>0</v>
      </c>
      <c r="Q53" s="357" t="str">
        <f t="shared" si="2"/>
        <v>未入力</v>
      </c>
      <c r="R53" s="358"/>
      <c r="S53" s="359"/>
      <c r="V53"/>
      <c r="W53"/>
    </row>
    <row r="54" spans="1:32" x14ac:dyDescent="0.2">
      <c r="A54" s="6">
        <v>17</v>
      </c>
      <c r="B54" s="2" t="str">
        <f>IF(はじめに出場選手の入力!B31="","",はじめに出場選手の入力!B31)</f>
        <v/>
      </c>
      <c r="C54" s="2" t="str">
        <f>IF(はじめに出場選手の入力!C31="","",はじめに出場選手の入力!C31)</f>
        <v/>
      </c>
      <c r="D54" s="2" t="str">
        <f>IF(はじめに出場選手の入力!D31="","",はじめに出場選手の入力!D31)</f>
        <v/>
      </c>
      <c r="E54" s="2" t="str">
        <f>IF(はじめに出場選手の入力!E31="","",はじめに出場選手の入力!E31)</f>
        <v/>
      </c>
      <c r="F54" s="114" t="str">
        <f>IF(RIGHTB(E54,2)="小","S"&amp;はじめに出場選手の入力!F31,(IF(RIGHTB(E54,2)="中","J"&amp;はじめに出場選手の入力!F31,(IF(RIGHTB(E54,2)="高","H"&amp;はじめに出場選手の入力!F31,(IF(RIGHTB(E54,2)="一","A"&amp;はじめに出場選手の入力!F31,(IF(RIGHTB(E54,2)="大","D"&amp;はじめに出場選手の入力!F31,"")))))))))</f>
        <v/>
      </c>
      <c r="G54" s="2"/>
      <c r="H54" s="2"/>
      <c r="I54" s="2"/>
      <c r="J54" s="2"/>
      <c r="K54" s="2"/>
      <c r="L54" s="2"/>
      <c r="M54" s="2"/>
      <c r="N54" s="2"/>
      <c r="O54" s="2"/>
      <c r="P54" s="2">
        <f t="shared" si="3"/>
        <v>0</v>
      </c>
      <c r="Q54" s="354" t="str">
        <f t="shared" si="2"/>
        <v>未入力</v>
      </c>
      <c r="R54" s="355"/>
      <c r="S54" s="356"/>
      <c r="V54"/>
      <c r="W54"/>
    </row>
    <row r="55" spans="1:32" x14ac:dyDescent="0.2">
      <c r="A55" s="6">
        <v>18</v>
      </c>
      <c r="B55" s="70" t="str">
        <f>IF(はじめに出場選手の入力!B32="","",はじめに出場選手の入力!B32)</f>
        <v/>
      </c>
      <c r="C55" s="70" t="str">
        <f>IF(はじめに出場選手の入力!C32="","",はじめに出場選手の入力!C32)</f>
        <v/>
      </c>
      <c r="D55" s="70" t="str">
        <f>IF(はじめに出場選手の入力!D32="","",はじめに出場選手の入力!D32)</f>
        <v/>
      </c>
      <c r="E55" s="70" t="str">
        <f>IF(はじめに出場選手の入力!E32="","",はじめに出場選手の入力!E32)</f>
        <v/>
      </c>
      <c r="F55" s="105" t="str">
        <f>IF(RIGHTB(E55,2)="小","S"&amp;はじめに出場選手の入力!F32,(IF(RIGHTB(E55,2)="中","J"&amp;はじめに出場選手の入力!F32,(IF(RIGHTB(E55,2)="高","H"&amp;はじめに出場選手の入力!F32,(IF(RIGHTB(E55,2)="一","A"&amp;はじめに出場選手の入力!F32,(IF(RIGHTB(E55,2)="大","D"&amp;はじめに出場選手の入力!F32,"")))))))))</f>
        <v/>
      </c>
      <c r="G55" s="70"/>
      <c r="H55" s="70"/>
      <c r="I55" s="70"/>
      <c r="J55" s="70"/>
      <c r="K55" s="70"/>
      <c r="L55" s="70"/>
      <c r="M55" s="70"/>
      <c r="N55" s="70"/>
      <c r="O55" s="70"/>
      <c r="P55" s="70">
        <f t="shared" si="3"/>
        <v>0</v>
      </c>
      <c r="Q55" s="357" t="str">
        <f t="shared" si="2"/>
        <v>未入力</v>
      </c>
      <c r="R55" s="358"/>
      <c r="S55" s="359"/>
      <c r="V55"/>
      <c r="W55"/>
    </row>
    <row r="56" spans="1:32" x14ac:dyDescent="0.2">
      <c r="A56" s="6">
        <v>19</v>
      </c>
      <c r="B56" s="2" t="str">
        <f>IF(はじめに出場選手の入力!B33="","",はじめに出場選手の入力!B33)</f>
        <v/>
      </c>
      <c r="C56" s="2" t="str">
        <f>IF(はじめに出場選手の入力!C33="","",はじめに出場選手の入力!C33)</f>
        <v/>
      </c>
      <c r="D56" s="2" t="str">
        <f>IF(はじめに出場選手の入力!D33="","",はじめに出場選手の入力!D33)</f>
        <v/>
      </c>
      <c r="E56" s="2" t="str">
        <f>IF(はじめに出場選手の入力!E33="","",はじめに出場選手の入力!E33)</f>
        <v/>
      </c>
      <c r="F56" s="114" t="str">
        <f>IF(RIGHTB(E56,2)="小","S"&amp;はじめに出場選手の入力!F33,(IF(RIGHTB(E56,2)="中","J"&amp;はじめに出場選手の入力!F33,(IF(RIGHTB(E56,2)="高","H"&amp;はじめに出場選手の入力!F33,(IF(RIGHTB(E56,2)="一","A"&amp;はじめに出場選手の入力!F33,(IF(RIGHTB(E56,2)="大","D"&amp;はじめに出場選手の入力!F33,"")))))))))</f>
        <v/>
      </c>
      <c r="G56" s="2"/>
      <c r="H56" s="2"/>
      <c r="I56" s="2"/>
      <c r="J56" s="2"/>
      <c r="K56" s="2"/>
      <c r="L56" s="2"/>
      <c r="M56" s="2"/>
      <c r="N56" s="2"/>
      <c r="O56" s="2"/>
      <c r="P56" s="2">
        <f t="shared" si="3"/>
        <v>0</v>
      </c>
      <c r="Q56" s="354" t="str">
        <f t="shared" si="2"/>
        <v>未入力</v>
      </c>
      <c r="R56" s="355"/>
      <c r="S56" s="356"/>
    </row>
    <row r="57" spans="1:32" x14ac:dyDescent="0.2">
      <c r="A57" s="6">
        <v>20</v>
      </c>
      <c r="B57" s="70" t="str">
        <f>IF(はじめに出場選手の入力!B34="","",はじめに出場選手の入力!B34)</f>
        <v/>
      </c>
      <c r="C57" s="70" t="str">
        <f>IF(はじめに出場選手の入力!C34="","",はじめに出場選手の入力!C34)</f>
        <v/>
      </c>
      <c r="D57" s="70" t="str">
        <f>IF(はじめに出場選手の入力!D34="","",はじめに出場選手の入力!D34)</f>
        <v/>
      </c>
      <c r="E57" s="70" t="str">
        <f>IF(はじめに出場選手の入力!E34="","",はじめに出場選手の入力!E34)</f>
        <v/>
      </c>
      <c r="F57" s="105" t="str">
        <f>IF(RIGHTB(E57,2)="小","S"&amp;はじめに出場選手の入力!F34,(IF(RIGHTB(E57,2)="中","J"&amp;はじめに出場選手の入力!F34,(IF(RIGHTB(E57,2)="高","H"&amp;はじめに出場選手の入力!F34,(IF(RIGHTB(E57,2)="一","A"&amp;はじめに出場選手の入力!F34,(IF(RIGHTB(E57,2)="大","D"&amp;はじめに出場選手の入力!F34,"")))))))))</f>
        <v/>
      </c>
      <c r="G57" s="70"/>
      <c r="H57" s="70"/>
      <c r="I57" s="70"/>
      <c r="J57" s="70"/>
      <c r="K57" s="70"/>
      <c r="L57" s="70"/>
      <c r="M57" s="70"/>
      <c r="N57" s="70"/>
      <c r="O57" s="70"/>
      <c r="P57" s="70">
        <f t="shared" si="3"/>
        <v>0</v>
      </c>
      <c r="Q57" s="357" t="str">
        <f t="shared" si="2"/>
        <v>未入力</v>
      </c>
      <c r="R57" s="358"/>
      <c r="S57" s="359"/>
    </row>
    <row r="58" spans="1:32" x14ac:dyDescent="0.2">
      <c r="A58" s="6">
        <v>21</v>
      </c>
      <c r="B58" s="2" t="str">
        <f>IF(はじめに出場選手の入力!B35="","",はじめに出場選手の入力!B35)</f>
        <v/>
      </c>
      <c r="C58" s="2" t="str">
        <f>IF(はじめに出場選手の入力!C35="","",はじめに出場選手の入力!C35)</f>
        <v/>
      </c>
      <c r="D58" s="2" t="str">
        <f>IF(はじめに出場選手の入力!D35="","",はじめに出場選手の入力!D35)</f>
        <v/>
      </c>
      <c r="E58" s="2" t="str">
        <f>IF(はじめに出場選手の入力!E35="","",はじめに出場選手の入力!E35)</f>
        <v/>
      </c>
      <c r="F58" s="114" t="str">
        <f>IF(RIGHTB(E58,2)="小","S"&amp;はじめに出場選手の入力!F35,(IF(RIGHTB(E58,2)="中","J"&amp;はじめに出場選手の入力!F35,(IF(RIGHTB(E58,2)="高","H"&amp;はじめに出場選手の入力!F35,(IF(RIGHTB(E58,2)="一","A"&amp;はじめに出場選手の入力!F35,(IF(RIGHTB(E58,2)="大","D"&amp;はじめに出場選手の入力!F35,"")))))))))</f>
        <v/>
      </c>
      <c r="G58" s="2"/>
      <c r="H58" s="2"/>
      <c r="I58" s="2"/>
      <c r="J58" s="2"/>
      <c r="K58" s="2"/>
      <c r="L58" s="2"/>
      <c r="M58" s="2"/>
      <c r="N58" s="2"/>
      <c r="O58" s="2"/>
      <c r="P58" s="2">
        <f t="shared" si="3"/>
        <v>0</v>
      </c>
      <c r="Q58" s="354" t="str">
        <f t="shared" si="2"/>
        <v>未入力</v>
      </c>
      <c r="R58" s="355"/>
      <c r="S58" s="356"/>
    </row>
    <row r="59" spans="1:32" x14ac:dyDescent="0.2">
      <c r="A59" s="6">
        <v>22</v>
      </c>
      <c r="B59" s="70" t="str">
        <f>IF(はじめに出場選手の入力!B36="","",はじめに出場選手の入力!B36)</f>
        <v/>
      </c>
      <c r="C59" s="70" t="str">
        <f>IF(はじめに出場選手の入力!C36="","",はじめに出場選手の入力!C36)</f>
        <v/>
      </c>
      <c r="D59" s="70" t="str">
        <f>IF(はじめに出場選手の入力!D36="","",はじめに出場選手の入力!D36)</f>
        <v/>
      </c>
      <c r="E59" s="70" t="str">
        <f>IF(はじめに出場選手の入力!E36="","",はじめに出場選手の入力!E36)</f>
        <v/>
      </c>
      <c r="F59" s="105" t="str">
        <f>IF(RIGHTB(E59,2)="小","S"&amp;はじめに出場選手の入力!F36,(IF(RIGHTB(E59,2)="中","J"&amp;はじめに出場選手の入力!F36,(IF(RIGHTB(E59,2)="高","H"&amp;はじめに出場選手の入力!F36,(IF(RIGHTB(E59,2)="一","A"&amp;はじめに出場選手の入力!F36,(IF(RIGHTB(E59,2)="大","D"&amp;はじめに出場選手の入力!F36,"")))))))))</f>
        <v/>
      </c>
      <c r="G59" s="70"/>
      <c r="H59" s="70"/>
      <c r="I59" s="70"/>
      <c r="J59" s="70"/>
      <c r="K59" s="70"/>
      <c r="L59" s="70"/>
      <c r="M59" s="70"/>
      <c r="N59" s="70"/>
      <c r="O59" s="70"/>
      <c r="P59" s="70">
        <f t="shared" si="3"/>
        <v>0</v>
      </c>
      <c r="Q59" s="357" t="str">
        <f t="shared" si="2"/>
        <v>未入力</v>
      </c>
      <c r="R59" s="358"/>
      <c r="S59" s="359"/>
    </row>
    <row r="60" spans="1:32" x14ac:dyDescent="0.2">
      <c r="A60" s="6">
        <v>23</v>
      </c>
      <c r="B60" s="2" t="str">
        <f>IF(はじめに出場選手の入力!B37="","",はじめに出場選手の入力!B37)</f>
        <v/>
      </c>
      <c r="C60" s="2" t="str">
        <f>IF(はじめに出場選手の入力!C37="","",はじめに出場選手の入力!C37)</f>
        <v/>
      </c>
      <c r="D60" s="2" t="str">
        <f>IF(はじめに出場選手の入力!D37="","",はじめに出場選手の入力!D37)</f>
        <v/>
      </c>
      <c r="E60" s="2" t="str">
        <f>IF(はじめに出場選手の入力!E37="","",はじめに出場選手の入力!E37)</f>
        <v/>
      </c>
      <c r="F60" s="114" t="str">
        <f>IF(RIGHTB(E60,2)="小","S"&amp;はじめに出場選手の入力!F37,(IF(RIGHTB(E60,2)="中","J"&amp;はじめに出場選手の入力!F37,(IF(RIGHTB(E60,2)="高","H"&amp;はじめに出場選手の入力!F37,(IF(RIGHTB(E60,2)="一","A"&amp;はじめに出場選手の入力!F37,(IF(RIGHTB(E60,2)="大","D"&amp;はじめに出場選手の入力!F37,"")))))))))</f>
        <v/>
      </c>
      <c r="G60" s="2"/>
      <c r="H60" s="2"/>
      <c r="I60" s="2"/>
      <c r="J60" s="2"/>
      <c r="K60" s="2"/>
      <c r="L60" s="2"/>
      <c r="M60" s="2"/>
      <c r="N60" s="2"/>
      <c r="O60" s="2"/>
      <c r="P60" s="2">
        <f t="shared" si="3"/>
        <v>0</v>
      </c>
      <c r="Q60" s="354" t="str">
        <f t="shared" si="2"/>
        <v>未入力</v>
      </c>
      <c r="R60" s="355"/>
      <c r="S60" s="356"/>
    </row>
    <row r="61" spans="1:32" x14ac:dyDescent="0.2">
      <c r="A61" s="6">
        <v>24</v>
      </c>
      <c r="B61" s="70" t="str">
        <f>IF(はじめに出場選手の入力!B38="","",はじめに出場選手の入力!B38)</f>
        <v/>
      </c>
      <c r="C61" s="70" t="str">
        <f>IF(はじめに出場選手の入力!C38="","",はじめに出場選手の入力!C38)</f>
        <v/>
      </c>
      <c r="D61" s="70" t="str">
        <f>IF(はじめに出場選手の入力!D38="","",はじめに出場選手の入力!D38)</f>
        <v/>
      </c>
      <c r="E61" s="70" t="str">
        <f>IF(はじめに出場選手の入力!E38="","",はじめに出場選手の入力!E38)</f>
        <v/>
      </c>
      <c r="F61" s="105" t="str">
        <f>IF(RIGHTB(E61,2)="小","S"&amp;はじめに出場選手の入力!F38,(IF(RIGHTB(E61,2)="中","J"&amp;はじめに出場選手の入力!F38,(IF(RIGHTB(E61,2)="高","H"&amp;はじめに出場選手の入力!F38,(IF(RIGHTB(E61,2)="一","A"&amp;はじめに出場選手の入力!F38,(IF(RIGHTB(E61,2)="大","D"&amp;はじめに出場選手の入力!F38,"")))))))))</f>
        <v/>
      </c>
      <c r="G61" s="70"/>
      <c r="H61" s="70"/>
      <c r="I61" s="70"/>
      <c r="J61" s="70"/>
      <c r="K61" s="70"/>
      <c r="L61" s="70"/>
      <c r="M61" s="70"/>
      <c r="N61" s="70"/>
      <c r="O61" s="70"/>
      <c r="P61" s="70">
        <f t="shared" si="3"/>
        <v>0</v>
      </c>
      <c r="Q61" s="357" t="str">
        <f t="shared" si="2"/>
        <v>未入力</v>
      </c>
      <c r="R61" s="358"/>
      <c r="S61" s="359"/>
    </row>
    <row r="62" spans="1:32" x14ac:dyDescent="0.2">
      <c r="A62" s="6">
        <v>25</v>
      </c>
      <c r="B62" s="2" t="str">
        <f>IF(はじめに出場選手の入力!B39="","",はじめに出場選手の入力!B39)</f>
        <v/>
      </c>
      <c r="C62" s="2" t="str">
        <f>IF(はじめに出場選手の入力!C39="","",はじめに出場選手の入力!C39)</f>
        <v/>
      </c>
      <c r="D62" s="2" t="str">
        <f>IF(はじめに出場選手の入力!D39="","",はじめに出場選手の入力!D39)</f>
        <v/>
      </c>
      <c r="E62" s="2" t="str">
        <f>IF(はじめに出場選手の入力!E39="","",はじめに出場選手の入力!E39)</f>
        <v/>
      </c>
      <c r="F62" s="114" t="str">
        <f>IF(RIGHTB(E62,2)="小","S"&amp;はじめに出場選手の入力!F39,(IF(RIGHTB(E62,2)="中","J"&amp;はじめに出場選手の入力!F39,(IF(RIGHTB(E62,2)="高","H"&amp;はじめに出場選手の入力!F39,(IF(RIGHTB(E62,2)="一","A"&amp;はじめに出場選手の入力!F39,(IF(RIGHTB(E62,2)="大","D"&amp;はじめに出場選手の入力!F39,"")))))))))</f>
        <v/>
      </c>
      <c r="G62" s="2"/>
      <c r="H62" s="2"/>
      <c r="I62" s="2"/>
      <c r="J62" s="2"/>
      <c r="K62" s="2"/>
      <c r="L62" s="2"/>
      <c r="M62" s="2"/>
      <c r="N62" s="2"/>
      <c r="O62" s="2"/>
      <c r="P62" s="2">
        <f t="shared" si="3"/>
        <v>0</v>
      </c>
      <c r="Q62" s="354" t="str">
        <f t="shared" si="2"/>
        <v>未入力</v>
      </c>
      <c r="R62" s="355"/>
      <c r="S62" s="356"/>
    </row>
    <row r="63" spans="1:32" x14ac:dyDescent="0.2">
      <c r="A63" s="6">
        <v>26</v>
      </c>
      <c r="B63" s="70" t="str">
        <f>IF(はじめに出場選手の入力!B40="","",はじめに出場選手の入力!B40)</f>
        <v/>
      </c>
      <c r="C63" s="70" t="str">
        <f>IF(はじめに出場選手の入力!C40="","",はじめに出場選手の入力!C40)</f>
        <v/>
      </c>
      <c r="D63" s="70" t="str">
        <f>IF(はじめに出場選手の入力!D40="","",はじめに出場選手の入力!D40)</f>
        <v/>
      </c>
      <c r="E63" s="70" t="str">
        <f>IF(はじめに出場選手の入力!E40="","",はじめに出場選手の入力!E40)</f>
        <v/>
      </c>
      <c r="F63" s="105" t="str">
        <f>IF(RIGHTB(E63,2)="小","S"&amp;はじめに出場選手の入力!F40,(IF(RIGHTB(E63,2)="中","J"&amp;はじめに出場選手の入力!F40,(IF(RIGHTB(E63,2)="高","H"&amp;はじめに出場選手の入力!F40,(IF(RIGHTB(E63,2)="一","A"&amp;はじめに出場選手の入力!F40,(IF(RIGHTB(E63,2)="大","D"&amp;はじめに出場選手の入力!F40,"")))))))))</f>
        <v/>
      </c>
      <c r="G63" s="70"/>
      <c r="H63" s="70"/>
      <c r="I63" s="70"/>
      <c r="J63" s="70"/>
      <c r="K63" s="70"/>
      <c r="L63" s="70"/>
      <c r="M63" s="70"/>
      <c r="N63" s="70"/>
      <c r="O63" s="70"/>
      <c r="P63" s="70">
        <f t="shared" si="3"/>
        <v>0</v>
      </c>
      <c r="Q63" s="357" t="str">
        <f t="shared" si="2"/>
        <v>未入力</v>
      </c>
      <c r="R63" s="358"/>
      <c r="S63" s="359"/>
    </row>
    <row r="64" spans="1:32" x14ac:dyDescent="0.2">
      <c r="A64" s="6">
        <v>27</v>
      </c>
      <c r="B64" s="2" t="str">
        <f>IF(はじめに出場選手の入力!B41="","",はじめに出場選手の入力!B41)</f>
        <v/>
      </c>
      <c r="C64" s="2" t="str">
        <f>IF(はじめに出場選手の入力!C41="","",はじめに出場選手の入力!C41)</f>
        <v/>
      </c>
      <c r="D64" s="2" t="str">
        <f>IF(はじめに出場選手の入力!D41="","",はじめに出場選手の入力!D41)</f>
        <v/>
      </c>
      <c r="E64" s="2" t="str">
        <f>IF(はじめに出場選手の入力!E41="","",はじめに出場選手の入力!E41)</f>
        <v/>
      </c>
      <c r="F64" s="114" t="str">
        <f>IF(RIGHTB(E64,2)="小","S"&amp;はじめに出場選手の入力!F41,(IF(RIGHTB(E64,2)="中","J"&amp;はじめに出場選手の入力!F41,(IF(RIGHTB(E64,2)="高","H"&amp;はじめに出場選手の入力!F41,(IF(RIGHTB(E64,2)="一","A"&amp;はじめに出場選手の入力!F41,(IF(RIGHTB(E64,2)="大","D"&amp;はじめに出場選手の入力!F41,"")))))))))</f>
        <v/>
      </c>
      <c r="G64" s="2"/>
      <c r="H64" s="2"/>
      <c r="I64" s="2"/>
      <c r="J64" s="2"/>
      <c r="K64" s="2"/>
      <c r="L64" s="2"/>
      <c r="M64" s="2"/>
      <c r="N64" s="2"/>
      <c r="O64" s="2"/>
      <c r="P64" s="2">
        <f t="shared" si="3"/>
        <v>0</v>
      </c>
      <c r="Q64" s="354" t="str">
        <f t="shared" si="2"/>
        <v>未入力</v>
      </c>
      <c r="R64" s="355"/>
      <c r="S64" s="356"/>
    </row>
    <row r="65" spans="1:19" x14ac:dyDescent="0.2">
      <c r="A65" s="6">
        <v>28</v>
      </c>
      <c r="B65" s="70" t="str">
        <f>IF(はじめに出場選手の入力!B42="","",はじめに出場選手の入力!B42)</f>
        <v/>
      </c>
      <c r="C65" s="70" t="str">
        <f>IF(はじめに出場選手の入力!C42="","",はじめに出場選手の入力!C42)</f>
        <v/>
      </c>
      <c r="D65" s="70" t="str">
        <f>IF(はじめに出場選手の入力!D42="","",はじめに出場選手の入力!D42)</f>
        <v/>
      </c>
      <c r="E65" s="70" t="str">
        <f>IF(はじめに出場選手の入力!E42="","",はじめに出場選手の入力!E42)</f>
        <v/>
      </c>
      <c r="F65" s="105" t="str">
        <f>IF(RIGHTB(E65,2)="小","S"&amp;はじめに出場選手の入力!F42,(IF(RIGHTB(E65,2)="中","J"&amp;はじめに出場選手の入力!F42,(IF(RIGHTB(E65,2)="高","H"&amp;はじめに出場選手の入力!F42,(IF(RIGHTB(E65,2)="一","A"&amp;はじめに出場選手の入力!F42,(IF(RIGHTB(E65,2)="大","D"&amp;はじめに出場選手の入力!F42,"")))))))))</f>
        <v/>
      </c>
      <c r="G65" s="70"/>
      <c r="H65" s="70"/>
      <c r="I65" s="70"/>
      <c r="J65" s="70"/>
      <c r="K65" s="70"/>
      <c r="L65" s="70"/>
      <c r="M65" s="70"/>
      <c r="N65" s="70"/>
      <c r="O65" s="70"/>
      <c r="P65" s="70">
        <f t="shared" si="3"/>
        <v>0</v>
      </c>
      <c r="Q65" s="357" t="str">
        <f t="shared" si="2"/>
        <v>未入力</v>
      </c>
      <c r="R65" s="358"/>
      <c r="S65" s="359"/>
    </row>
    <row r="66" spans="1:19" x14ac:dyDescent="0.2">
      <c r="A66" s="6">
        <v>29</v>
      </c>
      <c r="B66" s="2" t="str">
        <f>IF(はじめに出場選手の入力!B43="","",はじめに出場選手の入力!B43)</f>
        <v/>
      </c>
      <c r="C66" s="2" t="str">
        <f>IF(はじめに出場選手の入力!C43="","",はじめに出場選手の入力!C43)</f>
        <v/>
      </c>
      <c r="D66" s="2" t="str">
        <f>IF(はじめに出場選手の入力!D43="","",はじめに出場選手の入力!D43)</f>
        <v/>
      </c>
      <c r="E66" s="2" t="str">
        <f>IF(はじめに出場選手の入力!E43="","",はじめに出場選手の入力!E43)</f>
        <v/>
      </c>
      <c r="F66" s="114" t="str">
        <f>IF(RIGHTB(E66,2)="小","S"&amp;はじめに出場選手の入力!F43,(IF(RIGHTB(E66,2)="中","J"&amp;はじめに出場選手の入力!F43,(IF(RIGHTB(E66,2)="高","H"&amp;はじめに出場選手の入力!F43,(IF(RIGHTB(E66,2)="一","A"&amp;はじめに出場選手の入力!F43,(IF(RIGHTB(E66,2)="大","D"&amp;はじめに出場選手の入力!F43,"")))))))))</f>
        <v/>
      </c>
      <c r="G66" s="2"/>
      <c r="H66" s="2"/>
      <c r="I66" s="2"/>
      <c r="J66" s="2"/>
      <c r="K66" s="2"/>
      <c r="L66" s="2"/>
      <c r="M66" s="2"/>
      <c r="N66" s="2"/>
      <c r="O66" s="2"/>
      <c r="P66" s="2">
        <f t="shared" si="3"/>
        <v>0</v>
      </c>
      <c r="Q66" s="354" t="str">
        <f t="shared" si="2"/>
        <v>未入力</v>
      </c>
      <c r="R66" s="355"/>
      <c r="S66" s="356"/>
    </row>
    <row r="67" spans="1:19" x14ac:dyDescent="0.2">
      <c r="A67" s="6">
        <v>30</v>
      </c>
      <c r="B67" s="70" t="str">
        <f>IF(はじめに出場選手の入力!B44="","",はじめに出場選手の入力!B44)</f>
        <v/>
      </c>
      <c r="C67" s="70" t="str">
        <f>IF(はじめに出場選手の入力!C44="","",はじめに出場選手の入力!C44)</f>
        <v/>
      </c>
      <c r="D67" s="70" t="str">
        <f>IF(はじめに出場選手の入力!D44="","",はじめに出場選手の入力!D44)</f>
        <v/>
      </c>
      <c r="E67" s="70" t="str">
        <f>IF(はじめに出場選手の入力!E44="","",はじめに出場選手の入力!E44)</f>
        <v/>
      </c>
      <c r="F67" s="105" t="str">
        <f>IF(RIGHTB(E67,2)="小","S"&amp;はじめに出場選手の入力!F44,(IF(RIGHTB(E67,2)="中","J"&amp;はじめに出場選手の入力!F44,(IF(RIGHTB(E67,2)="高","H"&amp;はじめに出場選手の入力!F44,(IF(RIGHTB(E67,2)="一","A"&amp;はじめに出場選手の入力!F44,(IF(RIGHTB(E67,2)="大","D"&amp;はじめに出場選手の入力!F44,"")))))))))</f>
        <v/>
      </c>
      <c r="G67" s="70"/>
      <c r="H67" s="70"/>
      <c r="I67" s="70"/>
      <c r="J67" s="70"/>
      <c r="K67" s="70"/>
      <c r="L67" s="70"/>
      <c r="M67" s="70"/>
      <c r="N67" s="70"/>
      <c r="O67" s="70"/>
      <c r="P67" s="70">
        <f t="shared" si="3"/>
        <v>0</v>
      </c>
      <c r="Q67" s="357" t="str">
        <f t="shared" si="2"/>
        <v>未入力</v>
      </c>
      <c r="R67" s="358"/>
      <c r="S67" s="359"/>
    </row>
  </sheetData>
  <sheetProtection selectLockedCells="1"/>
  <customSheetViews>
    <customSheetView guid="{960CDFFA-2720-416F-86BE-61EFB67F3268}" scale="85" topLeftCell="A34">
      <selection activeCell="O14" sqref="O14"/>
      <rowBreaks count="1" manualBreakCount="1">
        <brk id="56" max="22" man="1"/>
      </rowBreaks>
      <pageMargins left="0.19685039370078741" right="0.19685039370078741" top="0.43307086614173229" bottom="0.39370078740157483" header="0.31496062992125984" footer="0.31496062992125984"/>
      <pageSetup paperSize="9" scale="77" orientation="landscape" r:id="rId1"/>
    </customSheetView>
  </customSheetViews>
  <mergeCells count="40">
    <mergeCell ref="X49:Y49"/>
    <mergeCell ref="X50:Y51"/>
    <mergeCell ref="Q37:S37"/>
    <mergeCell ref="Q38:S38"/>
    <mergeCell ref="C1:C2"/>
    <mergeCell ref="G3:T3"/>
    <mergeCell ref="G36:P36"/>
    <mergeCell ref="X45:Y45"/>
    <mergeCell ref="X46:Y47"/>
    <mergeCell ref="Q45:S45"/>
    <mergeCell ref="Q46:S46"/>
    <mergeCell ref="Q47:S47"/>
    <mergeCell ref="Q48:S48"/>
    <mergeCell ref="Q39:S39"/>
    <mergeCell ref="Q40:S40"/>
    <mergeCell ref="Q41:S41"/>
    <mergeCell ref="Q42:S42"/>
    <mergeCell ref="Q43:S43"/>
    <mergeCell ref="Q67:S67"/>
    <mergeCell ref="Q59:S59"/>
    <mergeCell ref="Q60:S60"/>
    <mergeCell ref="Q61:S61"/>
    <mergeCell ref="Q62:S62"/>
    <mergeCell ref="Q63:S63"/>
    <mergeCell ref="X2:Z4"/>
    <mergeCell ref="X6:Z43"/>
    <mergeCell ref="Q64:S64"/>
    <mergeCell ref="Q65:S65"/>
    <mergeCell ref="Q66:S66"/>
    <mergeCell ref="Q54:S54"/>
    <mergeCell ref="Q55:S55"/>
    <mergeCell ref="Q56:S56"/>
    <mergeCell ref="Q57:S57"/>
    <mergeCell ref="Q58:S58"/>
    <mergeCell ref="Q49:S49"/>
    <mergeCell ref="Q50:S50"/>
    <mergeCell ref="Q51:S51"/>
    <mergeCell ref="Q52:S52"/>
    <mergeCell ref="Q53:S53"/>
    <mergeCell ref="Q44:S44"/>
  </mergeCells>
  <phoneticPr fontId="5"/>
  <pageMargins left="0.19685039370078741" right="0.19685039370078741" top="0.43307086614173229" bottom="0.39370078740157483" header="0.31496062992125984" footer="0.31496062992125984"/>
  <pageSetup paperSize="9" scale="77" orientation="landscape" r:id="rId2"/>
  <rowBreaks count="1" manualBreakCount="1">
    <brk id="56"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Z67"/>
  <sheetViews>
    <sheetView topLeftCell="A33" zoomScale="85" zoomScaleNormal="85" workbookViewId="0">
      <selection activeCell="M22" sqref="M22"/>
    </sheetView>
  </sheetViews>
  <sheetFormatPr defaultColWidth="9" defaultRowHeight="13.2" x14ac:dyDescent="0.2"/>
  <cols>
    <col min="1" max="1" width="4.44140625" bestFit="1" customWidth="1"/>
    <col min="2" max="2" width="5.21875" customWidth="1"/>
    <col min="3" max="3" width="6.44140625" style="4" bestFit="1" customWidth="1"/>
    <col min="4" max="4" width="11.6640625" style="4" bestFit="1" customWidth="1"/>
    <col min="5" max="5" width="8.77734375" style="4" customWidth="1"/>
    <col min="6" max="6" width="5" bestFit="1" customWidth="1"/>
    <col min="7" max="20" width="8.44140625" customWidth="1"/>
    <col min="21" max="21" width="10" customWidth="1"/>
    <col min="22" max="22" width="23.33203125" style="63" customWidth="1"/>
    <col min="23" max="23" width="4.5546875" customWidth="1"/>
    <col min="24" max="24" width="26.77734375" customWidth="1"/>
    <col min="25" max="26" width="7.5546875" customWidth="1"/>
    <col min="27" max="30" width="6.88671875" customWidth="1"/>
  </cols>
  <sheetData>
    <row r="1" spans="1:26" ht="15" thickBot="1" x14ac:dyDescent="0.25">
      <c r="C1" s="382" t="s">
        <v>35</v>
      </c>
      <c r="G1" s="12" t="s">
        <v>56</v>
      </c>
      <c r="P1" s="161" t="s">
        <v>145</v>
      </c>
      <c r="Q1" s="162" t="s">
        <v>244</v>
      </c>
      <c r="R1" s="162" t="s">
        <v>152</v>
      </c>
      <c r="S1" s="164" t="s">
        <v>153</v>
      </c>
    </row>
    <row r="2" spans="1:26" ht="14.4" x14ac:dyDescent="0.2">
      <c r="C2" s="382"/>
      <c r="E2" s="12" t="s">
        <v>248</v>
      </c>
      <c r="P2" s="163" t="s">
        <v>146</v>
      </c>
      <c r="Q2" s="162" t="s">
        <v>150</v>
      </c>
      <c r="R2" s="163"/>
      <c r="S2" s="162"/>
      <c r="X2" s="336" t="s">
        <v>65</v>
      </c>
      <c r="Y2" s="337"/>
      <c r="Z2" s="338"/>
    </row>
    <row r="3" spans="1:26" x14ac:dyDescent="0.2">
      <c r="G3" s="370" t="s">
        <v>137</v>
      </c>
      <c r="H3" s="371"/>
      <c r="I3" s="371"/>
      <c r="J3" s="371"/>
      <c r="K3" s="371"/>
      <c r="L3" s="371"/>
      <c r="M3" s="371"/>
      <c r="N3" s="371"/>
      <c r="O3" s="371"/>
      <c r="P3" s="371"/>
      <c r="Q3" s="371"/>
      <c r="R3" s="371"/>
      <c r="S3" s="371"/>
      <c r="T3" s="372"/>
      <c r="X3" s="339"/>
      <c r="Y3" s="340"/>
      <c r="Z3" s="341"/>
    </row>
    <row r="4" spans="1:26" ht="13.8" thickBot="1" x14ac:dyDescent="0.25">
      <c r="A4" s="1" t="s">
        <v>86</v>
      </c>
      <c r="B4" s="110" t="s">
        <v>33</v>
      </c>
      <c r="C4" s="111" t="s">
        <v>14</v>
      </c>
      <c r="D4" s="111" t="s">
        <v>15</v>
      </c>
      <c r="E4" s="111" t="s">
        <v>16</v>
      </c>
      <c r="F4" s="111" t="s">
        <v>18</v>
      </c>
      <c r="G4" s="37" t="s">
        <v>0</v>
      </c>
      <c r="H4" s="37" t="s">
        <v>8</v>
      </c>
      <c r="I4" s="160" t="s">
        <v>134</v>
      </c>
      <c r="J4" s="37" t="s">
        <v>9</v>
      </c>
      <c r="K4" s="37" t="s">
        <v>10</v>
      </c>
      <c r="L4" s="37" t="s">
        <v>121</v>
      </c>
      <c r="M4" s="37" t="s">
        <v>11</v>
      </c>
      <c r="N4" s="37" t="s">
        <v>12</v>
      </c>
      <c r="O4" s="160" t="s">
        <v>13</v>
      </c>
      <c r="P4" s="9" t="s">
        <v>147</v>
      </c>
      <c r="Q4" s="9" t="s">
        <v>245</v>
      </c>
      <c r="R4" s="9" t="s">
        <v>150</v>
      </c>
      <c r="S4" s="321" t="s">
        <v>308</v>
      </c>
      <c r="T4" s="9" t="s">
        <v>135</v>
      </c>
      <c r="U4" s="109" t="s">
        <v>37</v>
      </c>
      <c r="V4" s="240" t="s">
        <v>306</v>
      </c>
      <c r="X4" s="342"/>
      <c r="Y4" s="343"/>
      <c r="Z4" s="344"/>
    </row>
    <row r="5" spans="1:26" ht="13.8" thickBot="1" x14ac:dyDescent="0.25">
      <c r="A5" s="7">
        <v>1</v>
      </c>
      <c r="B5" s="2" t="str">
        <f>IF(はじめに出場選手の入力!I15="","",はじめに出場選手の入力!I15)</f>
        <v/>
      </c>
      <c r="C5" s="2" t="str">
        <f>IF(はじめに出場選手の入力!J15="","",はじめに出場選手の入力!J15)</f>
        <v/>
      </c>
      <c r="D5" s="2" t="str">
        <f>IF(はじめに出場選手の入力!K15="","",はじめに出場選手の入力!K15)</f>
        <v/>
      </c>
      <c r="E5" s="2" t="str">
        <f>IF(はじめに出場選手の入力!L15="","",はじめに出場選手の入力!L15)</f>
        <v/>
      </c>
      <c r="F5" s="114" t="str">
        <f>IF(RIGHTB(E5,2)="小","S"&amp;はじめに出場選手の入力!M15,(IF(RIGHTB(E5,2)="中","J"&amp;はじめに出場選手の入力!M15,(IF(RIGHTB(E5,2)="高","H"&amp;はじめに出場選手の入力!M15,(IF(RIGHTB(E5,2)="一","A"&amp;はじめに出場選手の入力!M15,(IF(RIGHTB(E5,2)="大","D"&amp;はじめに出場選手の入力!M15,"")))))))))</f>
        <v/>
      </c>
      <c r="G5" s="2"/>
      <c r="H5" s="2"/>
      <c r="I5" s="2"/>
      <c r="J5" s="2"/>
      <c r="K5" s="2"/>
      <c r="L5" s="2"/>
      <c r="M5" s="2"/>
      <c r="N5" s="2"/>
      <c r="O5" s="2"/>
      <c r="P5" s="2"/>
      <c r="Q5" s="2"/>
      <c r="R5" s="2"/>
      <c r="S5" s="2"/>
      <c r="T5" s="2"/>
      <c r="U5" s="2">
        <f>COUNTA(G5:T5)</f>
        <v>0</v>
      </c>
      <c r="V5" s="251" t="str">
        <f>+IF(G5="","",",100m")&amp;+IF(H5="","",",200m")&amp;+IF(I5="","",",300m")&amp;+IF(J5="","",",400m")&amp;+IF(K5="","",",800m")&amp;+IF(L5="","",",1000m")&amp;+IF(M5="","",",1500m")&amp;+IF(N5="","",",3000m")&amp;+IF(O5="","",",5000m")&amp;+IF(P5="","",",80mH")&amp;+IF(Q5="","",",100mH")&amp;+IF(R5="","",",400mH")&amp;+IF(S5="","",",その他")&amp;+IF(T5="","",",3000mW")&amp;+IF(U5=0,"未入力","")</f>
        <v>未入力</v>
      </c>
    </row>
    <row r="6" spans="1:26" x14ac:dyDescent="0.2">
      <c r="A6" s="7">
        <v>2</v>
      </c>
      <c r="B6" s="112" t="str">
        <f>IF(はじめに出場選手の入力!I16="","",はじめに出場選手の入力!I16)</f>
        <v/>
      </c>
      <c r="C6" s="112" t="str">
        <f>IF(はじめに出場選手の入力!J16="","",はじめに出場選手の入力!J16)</f>
        <v/>
      </c>
      <c r="D6" s="112" t="str">
        <f>IF(はじめに出場選手の入力!K16="","",はじめに出場選手の入力!K16)</f>
        <v/>
      </c>
      <c r="E6" s="112" t="str">
        <f>IF(はじめに出場選手の入力!L16="","",はじめに出場選手の入力!L16)</f>
        <v/>
      </c>
      <c r="F6" s="113" t="str">
        <f>IF(RIGHTB(E6,2)="小","S"&amp;はじめに出場選手の入力!M16,(IF(RIGHTB(E6,2)="中","J"&amp;はじめに出場選手の入力!M16,(IF(RIGHTB(E6,2)="高","H"&amp;はじめに出場選手の入力!M16,(IF(RIGHTB(E6,2)="一","A"&amp;はじめに出場選手の入力!M16,(IF(RIGHTB(E6,2)="大","D"&amp;はじめに出場選手の入力!M16,"")))))))))</f>
        <v/>
      </c>
      <c r="G6" s="112"/>
      <c r="H6" s="112"/>
      <c r="I6" s="112"/>
      <c r="J6" s="112"/>
      <c r="K6" s="112"/>
      <c r="L6" s="112"/>
      <c r="M6" s="112"/>
      <c r="N6" s="112"/>
      <c r="O6" s="112"/>
      <c r="P6" s="112"/>
      <c r="Q6" s="112"/>
      <c r="R6" s="112"/>
      <c r="S6" s="112"/>
      <c r="T6" s="112"/>
      <c r="U6" s="112">
        <f t="shared" ref="U6:U34" si="0">COUNTA(G6:T6)</f>
        <v>0</v>
      </c>
      <c r="V6" s="252" t="str">
        <f t="shared" ref="V6:V34" si="1">+IF(G6="","",",100m")&amp;+IF(H6="","",",200m")&amp;+IF(I6="","",",300m")&amp;+IF(J6="","",",400m")&amp;+IF(K6="","",",800m")&amp;+IF(L6="","",",1000m")&amp;+IF(M6="","",",1500m")&amp;+IF(N6="","",",3000m")&amp;+IF(O6="","",",5000m")&amp;+IF(P6="","",",80mH")&amp;+IF(Q6="","",",100mH")&amp;+IF(R6="","",",400mH")&amp;+IF(S6="","",",その他")&amp;+IF(T6="","",",3000mW")&amp;+IF(U6=0,"未入力","")</f>
        <v>未入力</v>
      </c>
      <c r="X6" s="345" t="s">
        <v>309</v>
      </c>
      <c r="Y6" s="346"/>
      <c r="Z6" s="347"/>
    </row>
    <row r="7" spans="1:26" x14ac:dyDescent="0.2">
      <c r="A7" s="7">
        <v>3</v>
      </c>
      <c r="B7" s="2" t="str">
        <f>IF(はじめに出場選手の入力!I17="","",はじめに出場選手の入力!I17)</f>
        <v/>
      </c>
      <c r="C7" s="2" t="str">
        <f>IF(はじめに出場選手の入力!J17="","",はじめに出場選手の入力!J17)</f>
        <v/>
      </c>
      <c r="D7" s="2" t="str">
        <f>IF(はじめに出場選手の入力!K17="","",はじめに出場選手の入力!K17)</f>
        <v/>
      </c>
      <c r="E7" s="2" t="str">
        <f>IF(はじめに出場選手の入力!L17="","",はじめに出場選手の入力!L17)</f>
        <v/>
      </c>
      <c r="F7" s="114" t="str">
        <f>IF(RIGHTB(E7,2)="小","S"&amp;はじめに出場選手の入力!M17,(IF(RIGHTB(E7,2)="中","J"&amp;はじめに出場選手の入力!M17,(IF(RIGHTB(E7,2)="高","H"&amp;はじめに出場選手の入力!M17,(IF(RIGHTB(E7,2)="一","A"&amp;はじめに出場選手の入力!M17,(IF(RIGHTB(E7,2)="大","D"&amp;はじめに出場選手の入力!M17,"")))))))))</f>
        <v/>
      </c>
      <c r="G7" s="2"/>
      <c r="H7" s="2"/>
      <c r="I7" s="2"/>
      <c r="J7" s="2"/>
      <c r="K7" s="2"/>
      <c r="L7" s="2"/>
      <c r="M7" s="2"/>
      <c r="N7" s="2"/>
      <c r="O7" s="2"/>
      <c r="P7" s="2"/>
      <c r="Q7" s="2"/>
      <c r="R7" s="2"/>
      <c r="S7" s="2"/>
      <c r="T7" s="2"/>
      <c r="U7" s="2">
        <f t="shared" si="0"/>
        <v>0</v>
      </c>
      <c r="V7" s="251" t="str">
        <f t="shared" si="1"/>
        <v>未入力</v>
      </c>
      <c r="X7" s="348"/>
      <c r="Y7" s="349"/>
      <c r="Z7" s="350"/>
    </row>
    <row r="8" spans="1:26" x14ac:dyDescent="0.2">
      <c r="A8" s="7">
        <v>4</v>
      </c>
      <c r="B8" s="112" t="str">
        <f>IF(はじめに出場選手の入力!I18="","",はじめに出場選手の入力!I18)</f>
        <v/>
      </c>
      <c r="C8" s="112" t="str">
        <f>IF(はじめに出場選手の入力!J18="","",はじめに出場選手の入力!J18)</f>
        <v/>
      </c>
      <c r="D8" s="112" t="str">
        <f>IF(はじめに出場選手の入力!K18="","",はじめに出場選手の入力!K18)</f>
        <v/>
      </c>
      <c r="E8" s="112" t="str">
        <f>IF(はじめに出場選手の入力!L18="","",はじめに出場選手の入力!L18)</f>
        <v/>
      </c>
      <c r="F8" s="113" t="str">
        <f>IF(RIGHTB(E8,2)="小","S"&amp;はじめに出場選手の入力!M18,(IF(RIGHTB(E8,2)="中","J"&amp;はじめに出場選手の入力!M18,(IF(RIGHTB(E8,2)="高","H"&amp;はじめに出場選手の入力!M18,(IF(RIGHTB(E8,2)="一","A"&amp;はじめに出場選手の入力!M18,(IF(RIGHTB(E8,2)="大","D"&amp;はじめに出場選手の入力!M18,"")))))))))</f>
        <v/>
      </c>
      <c r="G8" s="112"/>
      <c r="H8" s="112"/>
      <c r="I8" s="112"/>
      <c r="J8" s="112"/>
      <c r="K8" s="112"/>
      <c r="L8" s="112"/>
      <c r="M8" s="112"/>
      <c r="N8" s="112"/>
      <c r="O8" s="112"/>
      <c r="P8" s="112"/>
      <c r="Q8" s="112"/>
      <c r="R8" s="112"/>
      <c r="S8" s="112"/>
      <c r="T8" s="112"/>
      <c r="U8" s="112">
        <f t="shared" si="0"/>
        <v>0</v>
      </c>
      <c r="V8" s="252" t="str">
        <f t="shared" si="1"/>
        <v>未入力</v>
      </c>
      <c r="X8" s="348"/>
      <c r="Y8" s="349"/>
      <c r="Z8" s="350"/>
    </row>
    <row r="9" spans="1:26" x14ac:dyDescent="0.2">
      <c r="A9" s="7">
        <v>5</v>
      </c>
      <c r="B9" s="2" t="str">
        <f>IF(はじめに出場選手の入力!I19="","",はじめに出場選手の入力!I19)</f>
        <v/>
      </c>
      <c r="C9" s="2" t="str">
        <f>IF(はじめに出場選手の入力!J19="","",はじめに出場選手の入力!J19)</f>
        <v/>
      </c>
      <c r="D9" s="2" t="str">
        <f>IF(はじめに出場選手の入力!K19="","",はじめに出場選手の入力!K19)</f>
        <v/>
      </c>
      <c r="E9" s="2" t="str">
        <f>IF(はじめに出場選手の入力!L19="","",はじめに出場選手の入力!L19)</f>
        <v/>
      </c>
      <c r="F9" s="114" t="str">
        <f>IF(RIGHTB(E9,2)="小","S"&amp;はじめに出場選手の入力!M19,(IF(RIGHTB(E9,2)="中","J"&amp;はじめに出場選手の入力!M19,(IF(RIGHTB(E9,2)="高","H"&amp;はじめに出場選手の入力!M19,(IF(RIGHTB(E9,2)="一","A"&amp;はじめに出場選手の入力!M19,(IF(RIGHTB(E9,2)="大","D"&amp;はじめに出場選手の入力!M19,"")))))))))</f>
        <v/>
      </c>
      <c r="G9" s="2"/>
      <c r="H9" s="2"/>
      <c r="I9" s="2"/>
      <c r="J9" s="2"/>
      <c r="K9" s="2"/>
      <c r="L9" s="2"/>
      <c r="M9" s="2"/>
      <c r="N9" s="2"/>
      <c r="O9" s="2"/>
      <c r="P9" s="2"/>
      <c r="Q9" s="2"/>
      <c r="R9" s="2"/>
      <c r="S9" s="2"/>
      <c r="T9" s="2"/>
      <c r="U9" s="2">
        <f t="shared" si="0"/>
        <v>0</v>
      </c>
      <c r="V9" s="251" t="str">
        <f t="shared" si="1"/>
        <v>未入力</v>
      </c>
      <c r="X9" s="348"/>
      <c r="Y9" s="349"/>
      <c r="Z9" s="350"/>
    </row>
    <row r="10" spans="1:26" x14ac:dyDescent="0.2">
      <c r="A10" s="7">
        <v>6</v>
      </c>
      <c r="B10" s="112" t="str">
        <f>IF(はじめに出場選手の入力!I20="","",はじめに出場選手の入力!I20)</f>
        <v/>
      </c>
      <c r="C10" s="112" t="str">
        <f>IF(はじめに出場選手の入力!J20="","",はじめに出場選手の入力!J20)</f>
        <v/>
      </c>
      <c r="D10" s="112" t="str">
        <f>IF(はじめに出場選手の入力!K20="","",はじめに出場選手の入力!K20)</f>
        <v/>
      </c>
      <c r="E10" s="112" t="str">
        <f>IF(はじめに出場選手の入力!L20="","",はじめに出場選手の入力!L20)</f>
        <v/>
      </c>
      <c r="F10" s="113" t="str">
        <f>IF(RIGHTB(E10,2)="小","S"&amp;はじめに出場選手の入力!M20,(IF(RIGHTB(E10,2)="中","J"&amp;はじめに出場選手の入力!M20,(IF(RIGHTB(E10,2)="高","H"&amp;はじめに出場選手の入力!M20,(IF(RIGHTB(E10,2)="一","A"&amp;はじめに出場選手の入力!M20,(IF(RIGHTB(E10,2)="大","D"&amp;はじめに出場選手の入力!M20,"")))))))))</f>
        <v/>
      </c>
      <c r="G10" s="112"/>
      <c r="H10" s="112"/>
      <c r="I10" s="112"/>
      <c r="J10" s="112"/>
      <c r="K10" s="112"/>
      <c r="L10" s="112"/>
      <c r="M10" s="112"/>
      <c r="N10" s="112"/>
      <c r="O10" s="112"/>
      <c r="P10" s="112"/>
      <c r="Q10" s="112"/>
      <c r="R10" s="112"/>
      <c r="S10" s="112"/>
      <c r="T10" s="112"/>
      <c r="U10" s="112">
        <f t="shared" si="0"/>
        <v>0</v>
      </c>
      <c r="V10" s="252" t="str">
        <f t="shared" si="1"/>
        <v>未入力</v>
      </c>
      <c r="X10" s="348"/>
      <c r="Y10" s="349"/>
      <c r="Z10" s="350"/>
    </row>
    <row r="11" spans="1:26" x14ac:dyDescent="0.2">
      <c r="A11" s="7">
        <v>7</v>
      </c>
      <c r="B11" s="2" t="str">
        <f>IF(はじめに出場選手の入力!I21="","",はじめに出場選手の入力!I21)</f>
        <v/>
      </c>
      <c r="C11" s="2" t="str">
        <f>IF(はじめに出場選手の入力!J21="","",はじめに出場選手の入力!J21)</f>
        <v/>
      </c>
      <c r="D11" s="2" t="str">
        <f>IF(はじめに出場選手の入力!K21="","",はじめに出場選手の入力!K21)</f>
        <v/>
      </c>
      <c r="E11" s="2" t="str">
        <f>IF(はじめに出場選手の入力!L21="","",はじめに出場選手の入力!L21)</f>
        <v/>
      </c>
      <c r="F11" s="114" t="str">
        <f>IF(RIGHTB(E11,2)="小","S"&amp;はじめに出場選手の入力!M21,(IF(RIGHTB(E11,2)="中","J"&amp;はじめに出場選手の入力!M21,(IF(RIGHTB(E11,2)="高","H"&amp;はじめに出場選手の入力!M21,(IF(RIGHTB(E11,2)="一","A"&amp;はじめに出場選手の入力!M21,(IF(RIGHTB(E11,2)="大","D"&amp;はじめに出場選手の入力!M21,"")))))))))</f>
        <v/>
      </c>
      <c r="G11" s="2"/>
      <c r="H11" s="2"/>
      <c r="I11" s="2"/>
      <c r="J11" s="2"/>
      <c r="K11" s="2"/>
      <c r="L11" s="2"/>
      <c r="M11" s="2"/>
      <c r="N11" s="2"/>
      <c r="O11" s="2"/>
      <c r="P11" s="2"/>
      <c r="Q11" s="2"/>
      <c r="R11" s="2"/>
      <c r="S11" s="2"/>
      <c r="T11" s="2"/>
      <c r="U11" s="2">
        <f t="shared" si="0"/>
        <v>0</v>
      </c>
      <c r="V11" s="251" t="str">
        <f t="shared" si="1"/>
        <v>未入力</v>
      </c>
      <c r="X11" s="348"/>
      <c r="Y11" s="349"/>
      <c r="Z11" s="350"/>
    </row>
    <row r="12" spans="1:26" x14ac:dyDescent="0.2">
      <c r="A12" s="7">
        <v>8</v>
      </c>
      <c r="B12" s="112" t="str">
        <f>IF(はじめに出場選手の入力!I22="","",はじめに出場選手の入力!I22)</f>
        <v/>
      </c>
      <c r="C12" s="112" t="str">
        <f>IF(はじめに出場選手の入力!J22="","",はじめに出場選手の入力!J22)</f>
        <v/>
      </c>
      <c r="D12" s="112" t="str">
        <f>IF(はじめに出場選手の入力!K22="","",はじめに出場選手の入力!K22)</f>
        <v/>
      </c>
      <c r="E12" s="112" t="str">
        <f>IF(はじめに出場選手の入力!L22="","",はじめに出場選手の入力!L22)</f>
        <v/>
      </c>
      <c r="F12" s="113" t="str">
        <f>IF(RIGHTB(E12,2)="小","S"&amp;はじめに出場選手の入力!M22,(IF(RIGHTB(E12,2)="中","J"&amp;はじめに出場選手の入力!M22,(IF(RIGHTB(E12,2)="高","H"&amp;はじめに出場選手の入力!M22,(IF(RIGHTB(E12,2)="一","A"&amp;はじめに出場選手の入力!M22,(IF(RIGHTB(E12,2)="大","D"&amp;はじめに出場選手の入力!M22,"")))))))))</f>
        <v/>
      </c>
      <c r="G12" s="112"/>
      <c r="H12" s="112"/>
      <c r="I12" s="112"/>
      <c r="J12" s="112"/>
      <c r="K12" s="112"/>
      <c r="L12" s="112"/>
      <c r="M12" s="112"/>
      <c r="N12" s="112"/>
      <c r="O12" s="112"/>
      <c r="P12" s="112"/>
      <c r="Q12" s="112"/>
      <c r="R12" s="112"/>
      <c r="S12" s="112"/>
      <c r="T12" s="112"/>
      <c r="U12" s="112">
        <f t="shared" si="0"/>
        <v>0</v>
      </c>
      <c r="V12" s="252" t="str">
        <f t="shared" si="1"/>
        <v>未入力</v>
      </c>
      <c r="X12" s="348"/>
      <c r="Y12" s="349"/>
      <c r="Z12" s="350"/>
    </row>
    <row r="13" spans="1:26" ht="13.2" customHeight="1" x14ac:dyDescent="0.2">
      <c r="A13" s="7">
        <v>9</v>
      </c>
      <c r="B13" s="2" t="str">
        <f>IF(はじめに出場選手の入力!I23="","",はじめに出場選手の入力!I23)</f>
        <v/>
      </c>
      <c r="C13" s="2" t="str">
        <f>IF(はじめに出場選手の入力!J23="","",はじめに出場選手の入力!J23)</f>
        <v/>
      </c>
      <c r="D13" s="2" t="str">
        <f>IF(はじめに出場選手の入力!K23="","",はじめに出場選手の入力!K23)</f>
        <v/>
      </c>
      <c r="E13" s="2" t="str">
        <f>IF(はじめに出場選手の入力!L23="","",はじめに出場選手の入力!L23)</f>
        <v/>
      </c>
      <c r="F13" s="114" t="str">
        <f>IF(RIGHTB(E13,2)="小","S"&amp;はじめに出場選手の入力!M23,(IF(RIGHTB(E13,2)="中","J"&amp;はじめに出場選手の入力!M23,(IF(RIGHTB(E13,2)="高","H"&amp;はじめに出場選手の入力!M23,(IF(RIGHTB(E13,2)="一","A"&amp;はじめに出場選手の入力!M23,(IF(RIGHTB(E13,2)="大","D"&amp;はじめに出場選手の入力!M23,"")))))))))</f>
        <v/>
      </c>
      <c r="G13" s="2"/>
      <c r="H13" s="2"/>
      <c r="I13" s="2"/>
      <c r="J13" s="2"/>
      <c r="K13" s="2"/>
      <c r="L13" s="2"/>
      <c r="M13" s="2"/>
      <c r="N13" s="2"/>
      <c r="O13" s="2"/>
      <c r="P13" s="2"/>
      <c r="Q13" s="2"/>
      <c r="R13" s="2"/>
      <c r="S13" s="2"/>
      <c r="T13" s="2"/>
      <c r="U13" s="2">
        <f t="shared" si="0"/>
        <v>0</v>
      </c>
      <c r="V13" s="251" t="str">
        <f t="shared" si="1"/>
        <v>未入力</v>
      </c>
      <c r="X13" s="348"/>
      <c r="Y13" s="349"/>
      <c r="Z13" s="350"/>
    </row>
    <row r="14" spans="1:26" x14ac:dyDescent="0.2">
      <c r="A14" s="7">
        <v>10</v>
      </c>
      <c r="B14" s="112" t="str">
        <f>IF(はじめに出場選手の入力!I24="","",はじめに出場選手の入力!I24)</f>
        <v/>
      </c>
      <c r="C14" s="112" t="str">
        <f>IF(はじめに出場選手の入力!J24="","",はじめに出場選手の入力!J24)</f>
        <v/>
      </c>
      <c r="D14" s="112" t="str">
        <f>IF(はじめに出場選手の入力!K24="","",はじめに出場選手の入力!K24)</f>
        <v/>
      </c>
      <c r="E14" s="112" t="str">
        <f>IF(はじめに出場選手の入力!L24="","",はじめに出場選手の入力!L24)</f>
        <v/>
      </c>
      <c r="F14" s="113" t="str">
        <f>IF(RIGHTB(E14,2)="小","S"&amp;はじめに出場選手の入力!M24,(IF(RIGHTB(E14,2)="中","J"&amp;はじめに出場選手の入力!M24,(IF(RIGHTB(E14,2)="高","H"&amp;はじめに出場選手の入力!M24,(IF(RIGHTB(E14,2)="一","A"&amp;はじめに出場選手の入力!M24,(IF(RIGHTB(E14,2)="大","D"&amp;はじめに出場選手の入力!M24,"")))))))))</f>
        <v/>
      </c>
      <c r="G14" s="112"/>
      <c r="H14" s="112"/>
      <c r="I14" s="112"/>
      <c r="J14" s="112"/>
      <c r="K14" s="112"/>
      <c r="L14" s="112"/>
      <c r="M14" s="112"/>
      <c r="N14" s="112"/>
      <c r="O14" s="112"/>
      <c r="P14" s="112"/>
      <c r="Q14" s="112"/>
      <c r="R14" s="112"/>
      <c r="S14" s="112"/>
      <c r="T14" s="112"/>
      <c r="U14" s="112">
        <f t="shared" si="0"/>
        <v>0</v>
      </c>
      <c r="V14" s="252" t="str">
        <f t="shared" si="1"/>
        <v>未入力</v>
      </c>
      <c r="X14" s="348"/>
      <c r="Y14" s="349"/>
      <c r="Z14" s="350"/>
    </row>
    <row r="15" spans="1:26" x14ac:dyDescent="0.2">
      <c r="A15" s="7">
        <v>11</v>
      </c>
      <c r="B15" s="2" t="str">
        <f>IF(はじめに出場選手の入力!I25="","",はじめに出場選手の入力!I25)</f>
        <v/>
      </c>
      <c r="C15" s="2" t="str">
        <f>IF(はじめに出場選手の入力!J25="","",はじめに出場選手の入力!J25)</f>
        <v/>
      </c>
      <c r="D15" s="2" t="str">
        <f>IF(はじめに出場選手の入力!K25="","",はじめに出場選手の入力!K25)</f>
        <v/>
      </c>
      <c r="E15" s="2" t="str">
        <f>IF(はじめに出場選手の入力!L25="","",はじめに出場選手の入力!L25)</f>
        <v/>
      </c>
      <c r="F15" s="114" t="str">
        <f>IF(RIGHTB(E15,2)="小","S"&amp;はじめに出場選手の入力!M25,(IF(RIGHTB(E15,2)="中","J"&amp;はじめに出場選手の入力!M25,(IF(RIGHTB(E15,2)="高","H"&amp;はじめに出場選手の入力!M25,(IF(RIGHTB(E15,2)="一","A"&amp;はじめに出場選手の入力!M25,(IF(RIGHTB(E15,2)="大","D"&amp;はじめに出場選手の入力!M25,"")))))))))</f>
        <v/>
      </c>
      <c r="G15" s="2"/>
      <c r="H15" s="2"/>
      <c r="I15" s="2"/>
      <c r="J15" s="2"/>
      <c r="K15" s="2"/>
      <c r="L15" s="2"/>
      <c r="M15" s="2"/>
      <c r="N15" s="2"/>
      <c r="O15" s="2"/>
      <c r="P15" s="2"/>
      <c r="Q15" s="2"/>
      <c r="R15" s="2"/>
      <c r="S15" s="2"/>
      <c r="T15" s="2"/>
      <c r="U15" s="2">
        <f t="shared" si="0"/>
        <v>0</v>
      </c>
      <c r="V15" s="251" t="str">
        <f t="shared" si="1"/>
        <v>未入力</v>
      </c>
      <c r="X15" s="348"/>
      <c r="Y15" s="349"/>
      <c r="Z15" s="350"/>
    </row>
    <row r="16" spans="1:26" x14ac:dyDescent="0.2">
      <c r="A16" s="7">
        <v>12</v>
      </c>
      <c r="B16" s="112" t="str">
        <f>IF(はじめに出場選手の入力!I26="","",はじめに出場選手の入力!I26)</f>
        <v/>
      </c>
      <c r="C16" s="112" t="str">
        <f>IF(はじめに出場選手の入力!J26="","",はじめに出場選手の入力!J26)</f>
        <v/>
      </c>
      <c r="D16" s="112" t="str">
        <f>IF(はじめに出場選手の入力!K26="","",はじめに出場選手の入力!K26)</f>
        <v/>
      </c>
      <c r="E16" s="112" t="str">
        <f>IF(はじめに出場選手の入力!L26="","",はじめに出場選手の入力!L26)</f>
        <v/>
      </c>
      <c r="F16" s="113" t="str">
        <f>IF(RIGHTB(E16,2)="小","S"&amp;はじめに出場選手の入力!M26,(IF(RIGHTB(E16,2)="中","J"&amp;はじめに出場選手の入力!M26,(IF(RIGHTB(E16,2)="高","H"&amp;はじめに出場選手の入力!M26,(IF(RIGHTB(E16,2)="一","A"&amp;はじめに出場選手の入力!M26,(IF(RIGHTB(E16,2)="大","D"&amp;はじめに出場選手の入力!M26,"")))))))))</f>
        <v/>
      </c>
      <c r="G16" s="112"/>
      <c r="H16" s="112"/>
      <c r="I16" s="112"/>
      <c r="J16" s="112"/>
      <c r="K16" s="112"/>
      <c r="L16" s="112"/>
      <c r="M16" s="112"/>
      <c r="N16" s="112"/>
      <c r="O16" s="112"/>
      <c r="P16" s="112"/>
      <c r="Q16" s="112"/>
      <c r="R16" s="112"/>
      <c r="S16" s="112"/>
      <c r="T16" s="112"/>
      <c r="U16" s="112">
        <f t="shared" si="0"/>
        <v>0</v>
      </c>
      <c r="V16" s="252" t="str">
        <f t="shared" si="1"/>
        <v>未入力</v>
      </c>
      <c r="X16" s="348"/>
      <c r="Y16" s="349"/>
      <c r="Z16" s="350"/>
    </row>
    <row r="17" spans="1:26" ht="13.2" customHeight="1" x14ac:dyDescent="0.2">
      <c r="A17" s="7">
        <v>13</v>
      </c>
      <c r="B17" s="2" t="str">
        <f>IF(はじめに出場選手の入力!I27="","",はじめに出場選手の入力!I27)</f>
        <v/>
      </c>
      <c r="C17" s="2" t="str">
        <f>IF(はじめに出場選手の入力!J27="","",はじめに出場選手の入力!J27)</f>
        <v/>
      </c>
      <c r="D17" s="2" t="str">
        <f>IF(はじめに出場選手の入力!K27="","",はじめに出場選手の入力!K27)</f>
        <v/>
      </c>
      <c r="E17" s="2" t="str">
        <f>IF(はじめに出場選手の入力!L27="","",はじめに出場選手の入力!L27)</f>
        <v/>
      </c>
      <c r="F17" s="114" t="str">
        <f>IF(RIGHTB(E17,2)="小","S"&amp;はじめに出場選手の入力!M27,(IF(RIGHTB(E17,2)="中","J"&amp;はじめに出場選手の入力!M27,(IF(RIGHTB(E17,2)="高","H"&amp;はじめに出場選手の入力!M27,(IF(RIGHTB(E17,2)="一","A"&amp;はじめに出場選手の入力!M27,(IF(RIGHTB(E17,2)="大","D"&amp;はじめに出場選手の入力!M27,"")))))))))</f>
        <v/>
      </c>
      <c r="G17" s="2"/>
      <c r="H17" s="2"/>
      <c r="I17" s="2"/>
      <c r="J17" s="2"/>
      <c r="K17" s="2"/>
      <c r="L17" s="2"/>
      <c r="M17" s="2"/>
      <c r="N17" s="2"/>
      <c r="O17" s="2"/>
      <c r="P17" s="2"/>
      <c r="Q17" s="2"/>
      <c r="R17" s="2"/>
      <c r="S17" s="2"/>
      <c r="T17" s="2"/>
      <c r="U17" s="2">
        <f t="shared" si="0"/>
        <v>0</v>
      </c>
      <c r="V17" s="251" t="str">
        <f t="shared" si="1"/>
        <v>未入力</v>
      </c>
      <c r="X17" s="348"/>
      <c r="Y17" s="349"/>
      <c r="Z17" s="350"/>
    </row>
    <row r="18" spans="1:26" ht="13.2" customHeight="1" x14ac:dyDescent="0.2">
      <c r="A18" s="7">
        <v>14</v>
      </c>
      <c r="B18" s="112" t="str">
        <f>IF(はじめに出場選手の入力!I28="","",はじめに出場選手の入力!I28)</f>
        <v/>
      </c>
      <c r="C18" s="112" t="str">
        <f>IF(はじめに出場選手の入力!J28="","",はじめに出場選手の入力!J28)</f>
        <v/>
      </c>
      <c r="D18" s="112" t="str">
        <f>IF(はじめに出場選手の入力!K28="","",はじめに出場選手の入力!K28)</f>
        <v/>
      </c>
      <c r="E18" s="112" t="str">
        <f>IF(はじめに出場選手の入力!L28="","",はじめに出場選手の入力!L28)</f>
        <v/>
      </c>
      <c r="F18" s="113" t="str">
        <f>IF(RIGHTB(E18,2)="小","S"&amp;はじめに出場選手の入力!M28,(IF(RIGHTB(E18,2)="中","J"&amp;はじめに出場選手の入力!M28,(IF(RIGHTB(E18,2)="高","H"&amp;はじめに出場選手の入力!M28,(IF(RIGHTB(E18,2)="一","A"&amp;はじめに出場選手の入力!M28,(IF(RIGHTB(E18,2)="大","D"&amp;はじめに出場選手の入力!M28,"")))))))))</f>
        <v/>
      </c>
      <c r="G18" s="112"/>
      <c r="H18" s="112"/>
      <c r="I18" s="112"/>
      <c r="J18" s="112"/>
      <c r="K18" s="112"/>
      <c r="L18" s="112"/>
      <c r="M18" s="112"/>
      <c r="N18" s="112"/>
      <c r="O18" s="112"/>
      <c r="P18" s="112"/>
      <c r="Q18" s="112"/>
      <c r="R18" s="112"/>
      <c r="S18" s="112"/>
      <c r="T18" s="112"/>
      <c r="U18" s="112">
        <f t="shared" si="0"/>
        <v>0</v>
      </c>
      <c r="V18" s="252" t="str">
        <f t="shared" si="1"/>
        <v>未入力</v>
      </c>
      <c r="X18" s="348"/>
      <c r="Y18" s="349"/>
      <c r="Z18" s="350"/>
    </row>
    <row r="19" spans="1:26" ht="13.2" customHeight="1" x14ac:dyDescent="0.2">
      <c r="A19" s="7">
        <v>15</v>
      </c>
      <c r="B19" s="2" t="str">
        <f>IF(はじめに出場選手の入力!I29="","",はじめに出場選手の入力!I29)</f>
        <v/>
      </c>
      <c r="C19" s="2" t="str">
        <f>IF(はじめに出場選手の入力!J29="","",はじめに出場選手の入力!J29)</f>
        <v/>
      </c>
      <c r="D19" s="2" t="str">
        <f>IF(はじめに出場選手の入力!K29="","",はじめに出場選手の入力!K29)</f>
        <v/>
      </c>
      <c r="E19" s="2" t="str">
        <f>IF(はじめに出場選手の入力!L29="","",はじめに出場選手の入力!L29)</f>
        <v/>
      </c>
      <c r="F19" s="114" t="str">
        <f>IF(RIGHTB(E19,2)="小","S"&amp;はじめに出場選手の入力!M29,(IF(RIGHTB(E19,2)="中","J"&amp;はじめに出場選手の入力!M29,(IF(RIGHTB(E19,2)="高","H"&amp;はじめに出場選手の入力!M29,(IF(RIGHTB(E19,2)="一","A"&amp;はじめに出場選手の入力!M29,(IF(RIGHTB(E19,2)="大","D"&amp;はじめに出場選手の入力!M29,"")))))))))</f>
        <v/>
      </c>
      <c r="G19" s="2"/>
      <c r="H19" s="2"/>
      <c r="I19" s="2"/>
      <c r="J19" s="2"/>
      <c r="K19" s="2"/>
      <c r="L19" s="2"/>
      <c r="M19" s="2"/>
      <c r="N19" s="2"/>
      <c r="O19" s="2"/>
      <c r="P19" s="2"/>
      <c r="Q19" s="2"/>
      <c r="R19" s="2"/>
      <c r="S19" s="2"/>
      <c r="T19" s="2"/>
      <c r="U19" s="2">
        <f t="shared" si="0"/>
        <v>0</v>
      </c>
      <c r="V19" s="251" t="str">
        <f t="shared" si="1"/>
        <v>未入力</v>
      </c>
      <c r="X19" s="348"/>
      <c r="Y19" s="349"/>
      <c r="Z19" s="350"/>
    </row>
    <row r="20" spans="1:26" ht="13.2" customHeight="1" x14ac:dyDescent="0.2">
      <c r="A20" s="7">
        <v>16</v>
      </c>
      <c r="B20" s="112" t="str">
        <f>IF(はじめに出場選手の入力!I30="","",はじめに出場選手の入力!I30)</f>
        <v/>
      </c>
      <c r="C20" s="112" t="str">
        <f>IF(はじめに出場選手の入力!J30="","",はじめに出場選手の入力!J30)</f>
        <v/>
      </c>
      <c r="D20" s="112" t="str">
        <f>IF(はじめに出場選手の入力!K30="","",はじめに出場選手の入力!K30)</f>
        <v/>
      </c>
      <c r="E20" s="112" t="str">
        <f>IF(はじめに出場選手の入力!L30="","",はじめに出場選手の入力!L30)</f>
        <v/>
      </c>
      <c r="F20" s="113" t="str">
        <f>IF(RIGHTB(E20,2)="小","S"&amp;はじめに出場選手の入力!M30,(IF(RIGHTB(E20,2)="中","J"&amp;はじめに出場選手の入力!M30,(IF(RIGHTB(E20,2)="高","H"&amp;はじめに出場選手の入力!M30,(IF(RIGHTB(E20,2)="一","A"&amp;はじめに出場選手の入力!M30,(IF(RIGHTB(E20,2)="大","D"&amp;はじめに出場選手の入力!M30,"")))))))))</f>
        <v/>
      </c>
      <c r="G20" s="112"/>
      <c r="H20" s="112"/>
      <c r="I20" s="112"/>
      <c r="J20" s="112"/>
      <c r="K20" s="112"/>
      <c r="L20" s="112"/>
      <c r="M20" s="112"/>
      <c r="N20" s="112"/>
      <c r="O20" s="112"/>
      <c r="P20" s="112"/>
      <c r="Q20" s="112"/>
      <c r="R20" s="112"/>
      <c r="S20" s="112"/>
      <c r="T20" s="112"/>
      <c r="U20" s="112">
        <f t="shared" si="0"/>
        <v>0</v>
      </c>
      <c r="V20" s="252" t="str">
        <f t="shared" si="1"/>
        <v>未入力</v>
      </c>
      <c r="X20" s="348"/>
      <c r="Y20" s="349"/>
      <c r="Z20" s="350"/>
    </row>
    <row r="21" spans="1:26" ht="13.2" customHeight="1" x14ac:dyDescent="0.2">
      <c r="A21" s="7">
        <v>17</v>
      </c>
      <c r="B21" s="2" t="str">
        <f>IF(はじめに出場選手の入力!I31="","",はじめに出場選手の入力!I31)</f>
        <v/>
      </c>
      <c r="C21" s="2" t="str">
        <f>IF(はじめに出場選手の入力!J31="","",はじめに出場選手の入力!J31)</f>
        <v/>
      </c>
      <c r="D21" s="2" t="str">
        <f>IF(はじめに出場選手の入力!K31="","",はじめに出場選手の入力!K31)</f>
        <v/>
      </c>
      <c r="E21" s="2" t="str">
        <f>IF(はじめに出場選手の入力!L31="","",はじめに出場選手の入力!L31)</f>
        <v/>
      </c>
      <c r="F21" s="114" t="str">
        <f>IF(RIGHTB(E21,2)="小","S"&amp;はじめに出場選手の入力!M31,(IF(RIGHTB(E21,2)="中","J"&amp;はじめに出場選手の入力!M31,(IF(RIGHTB(E21,2)="高","H"&amp;はじめに出場選手の入力!M31,(IF(RIGHTB(E21,2)="一","A"&amp;はじめに出場選手の入力!M31,(IF(RIGHTB(E21,2)="大","D"&amp;はじめに出場選手の入力!M31,"")))))))))</f>
        <v/>
      </c>
      <c r="G21" s="2"/>
      <c r="H21" s="2"/>
      <c r="I21" s="2"/>
      <c r="J21" s="2"/>
      <c r="K21" s="2"/>
      <c r="L21" s="2"/>
      <c r="M21" s="2"/>
      <c r="N21" s="2"/>
      <c r="O21" s="2"/>
      <c r="P21" s="2"/>
      <c r="Q21" s="2"/>
      <c r="R21" s="2"/>
      <c r="S21" s="2"/>
      <c r="T21" s="2"/>
      <c r="U21" s="2">
        <f t="shared" si="0"/>
        <v>0</v>
      </c>
      <c r="V21" s="251" t="str">
        <f t="shared" si="1"/>
        <v>未入力</v>
      </c>
      <c r="X21" s="348"/>
      <c r="Y21" s="349"/>
      <c r="Z21" s="350"/>
    </row>
    <row r="22" spans="1:26" ht="13.2" customHeight="1" x14ac:dyDescent="0.2">
      <c r="A22" s="7">
        <v>18</v>
      </c>
      <c r="B22" s="112" t="str">
        <f>IF(はじめに出場選手の入力!I32="","",はじめに出場選手の入力!I32)</f>
        <v/>
      </c>
      <c r="C22" s="112" t="str">
        <f>IF(はじめに出場選手の入力!J32="","",はじめに出場選手の入力!J32)</f>
        <v/>
      </c>
      <c r="D22" s="112" t="str">
        <f>IF(はじめに出場選手の入力!K32="","",はじめに出場選手の入力!K32)</f>
        <v/>
      </c>
      <c r="E22" s="112" t="str">
        <f>IF(はじめに出場選手の入力!L32="","",はじめに出場選手の入力!L32)</f>
        <v/>
      </c>
      <c r="F22" s="113" t="str">
        <f>IF(RIGHTB(E22,2)="小","S"&amp;はじめに出場選手の入力!M32,(IF(RIGHTB(E22,2)="中","J"&amp;はじめに出場選手の入力!M32,(IF(RIGHTB(E22,2)="高","H"&amp;はじめに出場選手の入力!M32,(IF(RIGHTB(E22,2)="一","A"&amp;はじめに出場選手の入力!M32,(IF(RIGHTB(E22,2)="大","D"&amp;はじめに出場選手の入力!M32,"")))))))))</f>
        <v/>
      </c>
      <c r="G22" s="112"/>
      <c r="H22" s="112"/>
      <c r="I22" s="112"/>
      <c r="J22" s="112"/>
      <c r="K22" s="112"/>
      <c r="L22" s="112"/>
      <c r="M22" s="112"/>
      <c r="N22" s="112"/>
      <c r="O22" s="112"/>
      <c r="P22" s="112"/>
      <c r="Q22" s="112"/>
      <c r="R22" s="112"/>
      <c r="S22" s="112"/>
      <c r="T22" s="112"/>
      <c r="U22" s="112">
        <f t="shared" si="0"/>
        <v>0</v>
      </c>
      <c r="V22" s="252" t="str">
        <f t="shared" si="1"/>
        <v>未入力</v>
      </c>
      <c r="X22" s="348"/>
      <c r="Y22" s="349"/>
      <c r="Z22" s="350"/>
    </row>
    <row r="23" spans="1:26" ht="13.2" customHeight="1" x14ac:dyDescent="0.2">
      <c r="A23" s="7">
        <v>19</v>
      </c>
      <c r="B23" s="2" t="str">
        <f>IF(はじめに出場選手の入力!I33="","",はじめに出場選手の入力!I33)</f>
        <v/>
      </c>
      <c r="C23" s="2" t="str">
        <f>IF(はじめに出場選手の入力!J33="","",はじめに出場選手の入力!J33)</f>
        <v/>
      </c>
      <c r="D23" s="2" t="str">
        <f>IF(はじめに出場選手の入力!K33="","",はじめに出場選手の入力!K33)</f>
        <v/>
      </c>
      <c r="E23" s="2" t="str">
        <f>IF(はじめに出場選手の入力!L33="","",はじめに出場選手の入力!L33)</f>
        <v/>
      </c>
      <c r="F23" s="114" t="str">
        <f>IF(RIGHTB(E23,2)="小","S"&amp;はじめに出場選手の入力!M33,(IF(RIGHTB(E23,2)="中","J"&amp;はじめに出場選手の入力!M33,(IF(RIGHTB(E23,2)="高","H"&amp;はじめに出場選手の入力!M33,(IF(RIGHTB(E23,2)="一","A"&amp;はじめに出場選手の入力!M33,(IF(RIGHTB(E23,2)="大","D"&amp;はじめに出場選手の入力!M33,"")))))))))</f>
        <v/>
      </c>
      <c r="G23" s="2"/>
      <c r="H23" s="2"/>
      <c r="I23" s="2"/>
      <c r="J23" s="2"/>
      <c r="K23" s="2"/>
      <c r="L23" s="2"/>
      <c r="M23" s="2"/>
      <c r="N23" s="2"/>
      <c r="O23" s="2"/>
      <c r="P23" s="2"/>
      <c r="Q23" s="2"/>
      <c r="R23" s="2"/>
      <c r="S23" s="2"/>
      <c r="T23" s="2"/>
      <c r="U23" s="2">
        <f t="shared" si="0"/>
        <v>0</v>
      </c>
      <c r="V23" s="251" t="str">
        <f t="shared" si="1"/>
        <v>未入力</v>
      </c>
      <c r="X23" s="348"/>
      <c r="Y23" s="349"/>
      <c r="Z23" s="350"/>
    </row>
    <row r="24" spans="1:26" ht="13.2" customHeight="1" x14ac:dyDescent="0.2">
      <c r="A24" s="7">
        <v>20</v>
      </c>
      <c r="B24" s="112" t="str">
        <f>IF(はじめに出場選手の入力!I34="","",はじめに出場選手の入力!I34)</f>
        <v/>
      </c>
      <c r="C24" s="112" t="str">
        <f>IF(はじめに出場選手の入力!J34="","",はじめに出場選手の入力!J34)</f>
        <v/>
      </c>
      <c r="D24" s="112" t="str">
        <f>IF(はじめに出場選手の入力!K34="","",はじめに出場選手の入力!K34)</f>
        <v/>
      </c>
      <c r="E24" s="112" t="str">
        <f>IF(はじめに出場選手の入力!L34="","",はじめに出場選手の入力!L34)</f>
        <v/>
      </c>
      <c r="F24" s="113" t="str">
        <f>IF(RIGHTB(E24,2)="小","S"&amp;はじめに出場選手の入力!M34,(IF(RIGHTB(E24,2)="中","J"&amp;はじめに出場選手の入力!M34,(IF(RIGHTB(E24,2)="高","H"&amp;はじめに出場選手の入力!M34,(IF(RIGHTB(E24,2)="一","A"&amp;はじめに出場選手の入力!M34,(IF(RIGHTB(E24,2)="大","D"&amp;はじめに出場選手の入力!M34,"")))))))))</f>
        <v/>
      </c>
      <c r="G24" s="112"/>
      <c r="H24" s="112"/>
      <c r="I24" s="112"/>
      <c r="J24" s="112"/>
      <c r="K24" s="112"/>
      <c r="L24" s="112"/>
      <c r="M24" s="112"/>
      <c r="N24" s="112"/>
      <c r="O24" s="112"/>
      <c r="P24" s="112"/>
      <c r="Q24" s="112"/>
      <c r="R24" s="112"/>
      <c r="S24" s="112"/>
      <c r="T24" s="112"/>
      <c r="U24" s="112">
        <f t="shared" si="0"/>
        <v>0</v>
      </c>
      <c r="V24" s="252" t="str">
        <f t="shared" si="1"/>
        <v>未入力</v>
      </c>
      <c r="X24" s="348"/>
      <c r="Y24" s="349"/>
      <c r="Z24" s="350"/>
    </row>
    <row r="25" spans="1:26" ht="13.2" customHeight="1" x14ac:dyDescent="0.2">
      <c r="A25" s="7">
        <v>21</v>
      </c>
      <c r="B25" s="2" t="str">
        <f>IF(はじめに出場選手の入力!I35="","",はじめに出場選手の入力!I35)</f>
        <v/>
      </c>
      <c r="C25" s="2" t="str">
        <f>IF(はじめに出場選手の入力!J35="","",はじめに出場選手の入力!J35)</f>
        <v/>
      </c>
      <c r="D25" s="2" t="str">
        <f>IF(はじめに出場選手の入力!K35="","",はじめに出場選手の入力!K35)</f>
        <v/>
      </c>
      <c r="E25" s="2" t="str">
        <f>IF(はじめに出場選手の入力!L35="","",はじめに出場選手の入力!L35)</f>
        <v/>
      </c>
      <c r="F25" s="114" t="str">
        <f>IF(RIGHTB(E25,2)="小","S"&amp;はじめに出場選手の入力!M35,(IF(RIGHTB(E25,2)="中","J"&amp;はじめに出場選手の入力!M35,(IF(RIGHTB(E25,2)="高","H"&amp;はじめに出場選手の入力!M35,(IF(RIGHTB(E25,2)="一","A"&amp;はじめに出場選手の入力!M35,(IF(RIGHTB(E25,2)="大","D"&amp;はじめに出場選手の入力!M35,"")))))))))</f>
        <v/>
      </c>
      <c r="G25" s="2"/>
      <c r="H25" s="2"/>
      <c r="I25" s="2"/>
      <c r="J25" s="2"/>
      <c r="K25" s="2"/>
      <c r="L25" s="2"/>
      <c r="M25" s="2"/>
      <c r="N25" s="2"/>
      <c r="O25" s="2"/>
      <c r="P25" s="2"/>
      <c r="Q25" s="2"/>
      <c r="R25" s="2"/>
      <c r="S25" s="2"/>
      <c r="T25" s="2"/>
      <c r="U25" s="2">
        <f t="shared" si="0"/>
        <v>0</v>
      </c>
      <c r="V25" s="251" t="str">
        <f t="shared" si="1"/>
        <v>未入力</v>
      </c>
      <c r="X25" s="348"/>
      <c r="Y25" s="349"/>
      <c r="Z25" s="350"/>
    </row>
    <row r="26" spans="1:26" ht="13.2" customHeight="1" x14ac:dyDescent="0.2">
      <c r="A26" s="7">
        <v>22</v>
      </c>
      <c r="B26" s="112" t="str">
        <f>IF(はじめに出場選手の入力!I36="","",はじめに出場選手の入力!I36)</f>
        <v/>
      </c>
      <c r="C26" s="112" t="str">
        <f>IF(はじめに出場選手の入力!J36="","",はじめに出場選手の入力!J36)</f>
        <v/>
      </c>
      <c r="D26" s="112" t="str">
        <f>IF(はじめに出場選手の入力!K36="","",はじめに出場選手の入力!K36)</f>
        <v/>
      </c>
      <c r="E26" s="112" t="str">
        <f>IF(はじめに出場選手の入力!L36="","",はじめに出場選手の入力!L36)</f>
        <v/>
      </c>
      <c r="F26" s="113" t="str">
        <f>IF(RIGHTB(E26,2)="小","S"&amp;はじめに出場選手の入力!M36,(IF(RIGHTB(E26,2)="中","J"&amp;はじめに出場選手の入力!M36,(IF(RIGHTB(E26,2)="高","H"&amp;はじめに出場選手の入力!M36,(IF(RIGHTB(E26,2)="一","A"&amp;はじめに出場選手の入力!M36,(IF(RIGHTB(E26,2)="大","D"&amp;はじめに出場選手の入力!M36,"")))))))))</f>
        <v/>
      </c>
      <c r="G26" s="112"/>
      <c r="H26" s="112"/>
      <c r="I26" s="112"/>
      <c r="J26" s="112"/>
      <c r="K26" s="112"/>
      <c r="L26" s="112"/>
      <c r="M26" s="112"/>
      <c r="N26" s="112"/>
      <c r="O26" s="112"/>
      <c r="P26" s="112"/>
      <c r="Q26" s="112"/>
      <c r="R26" s="112"/>
      <c r="S26" s="112"/>
      <c r="T26" s="112"/>
      <c r="U26" s="112">
        <f t="shared" si="0"/>
        <v>0</v>
      </c>
      <c r="V26" s="252" t="str">
        <f t="shared" si="1"/>
        <v>未入力</v>
      </c>
      <c r="X26" s="348"/>
      <c r="Y26" s="349"/>
      <c r="Z26" s="350"/>
    </row>
    <row r="27" spans="1:26" ht="13.2" customHeight="1" x14ac:dyDescent="0.2">
      <c r="A27" s="7">
        <v>23</v>
      </c>
      <c r="B27" s="2" t="str">
        <f>IF(はじめに出場選手の入力!I37="","",はじめに出場選手の入力!I37)</f>
        <v/>
      </c>
      <c r="C27" s="2" t="str">
        <f>IF(はじめに出場選手の入力!J37="","",はじめに出場選手の入力!J37)</f>
        <v/>
      </c>
      <c r="D27" s="2" t="str">
        <f>IF(はじめに出場選手の入力!K37="","",はじめに出場選手の入力!K37)</f>
        <v/>
      </c>
      <c r="E27" s="2" t="str">
        <f>IF(はじめに出場選手の入力!L37="","",はじめに出場選手の入力!L37)</f>
        <v/>
      </c>
      <c r="F27" s="114" t="str">
        <f>IF(RIGHTB(E27,2)="小","S"&amp;はじめに出場選手の入力!M37,(IF(RIGHTB(E27,2)="中","J"&amp;はじめに出場選手の入力!M37,(IF(RIGHTB(E27,2)="高","H"&amp;はじめに出場選手の入力!M37,(IF(RIGHTB(E27,2)="一","A"&amp;はじめに出場選手の入力!M37,(IF(RIGHTB(E27,2)="大","D"&amp;はじめに出場選手の入力!M37,"")))))))))</f>
        <v/>
      </c>
      <c r="G27" s="2"/>
      <c r="H27" s="2"/>
      <c r="I27" s="2"/>
      <c r="J27" s="2"/>
      <c r="K27" s="2"/>
      <c r="L27" s="2"/>
      <c r="M27" s="2"/>
      <c r="N27" s="2"/>
      <c r="O27" s="2"/>
      <c r="P27" s="2"/>
      <c r="Q27" s="2"/>
      <c r="R27" s="2"/>
      <c r="S27" s="2"/>
      <c r="T27" s="2"/>
      <c r="U27" s="2">
        <f t="shared" si="0"/>
        <v>0</v>
      </c>
      <c r="V27" s="251" t="str">
        <f t="shared" si="1"/>
        <v>未入力</v>
      </c>
      <c r="X27" s="348"/>
      <c r="Y27" s="349"/>
      <c r="Z27" s="350"/>
    </row>
    <row r="28" spans="1:26" ht="13.2" customHeight="1" x14ac:dyDescent="0.2">
      <c r="A28" s="7">
        <v>24</v>
      </c>
      <c r="B28" s="112" t="str">
        <f>IF(はじめに出場選手の入力!I38="","",はじめに出場選手の入力!I38)</f>
        <v/>
      </c>
      <c r="C28" s="112" t="str">
        <f>IF(はじめに出場選手の入力!J38="","",はじめに出場選手の入力!J38)</f>
        <v/>
      </c>
      <c r="D28" s="112" t="str">
        <f>IF(はじめに出場選手の入力!K38="","",はじめに出場選手の入力!K38)</f>
        <v/>
      </c>
      <c r="E28" s="112" t="str">
        <f>IF(はじめに出場選手の入力!L38="","",はじめに出場選手の入力!L38)</f>
        <v/>
      </c>
      <c r="F28" s="113" t="str">
        <f>IF(RIGHTB(E28,2)="小","S"&amp;はじめに出場選手の入力!M38,(IF(RIGHTB(E28,2)="中","J"&amp;はじめに出場選手の入力!M38,(IF(RIGHTB(E28,2)="高","H"&amp;はじめに出場選手の入力!M38,(IF(RIGHTB(E28,2)="一","A"&amp;はじめに出場選手の入力!M38,(IF(RIGHTB(E28,2)="大","D"&amp;はじめに出場選手の入力!M38,"")))))))))</f>
        <v/>
      </c>
      <c r="G28" s="112"/>
      <c r="H28" s="112"/>
      <c r="I28" s="112"/>
      <c r="J28" s="112"/>
      <c r="K28" s="112"/>
      <c r="L28" s="112"/>
      <c r="M28" s="112"/>
      <c r="N28" s="112"/>
      <c r="O28" s="112"/>
      <c r="P28" s="112"/>
      <c r="Q28" s="112"/>
      <c r="R28" s="112"/>
      <c r="S28" s="112"/>
      <c r="T28" s="112"/>
      <c r="U28" s="112">
        <f t="shared" si="0"/>
        <v>0</v>
      </c>
      <c r="V28" s="252" t="str">
        <f t="shared" si="1"/>
        <v>未入力</v>
      </c>
      <c r="X28" s="348"/>
      <c r="Y28" s="349"/>
      <c r="Z28" s="350"/>
    </row>
    <row r="29" spans="1:26" ht="13.2" customHeight="1" x14ac:dyDescent="0.2">
      <c r="A29" s="7">
        <v>25</v>
      </c>
      <c r="B29" s="2" t="str">
        <f>IF(はじめに出場選手の入力!I39="","",はじめに出場選手の入力!I39)</f>
        <v/>
      </c>
      <c r="C29" s="2" t="str">
        <f>IF(はじめに出場選手の入力!J39="","",はじめに出場選手の入力!J39)</f>
        <v/>
      </c>
      <c r="D29" s="2" t="str">
        <f>IF(はじめに出場選手の入力!K39="","",はじめに出場選手の入力!K39)</f>
        <v/>
      </c>
      <c r="E29" s="2" t="str">
        <f>IF(はじめに出場選手の入力!L39="","",はじめに出場選手の入力!L39)</f>
        <v/>
      </c>
      <c r="F29" s="114" t="str">
        <f>IF(RIGHTB(E29,2)="小","S"&amp;はじめに出場選手の入力!M39,(IF(RIGHTB(E29,2)="中","J"&amp;はじめに出場選手の入力!M39,(IF(RIGHTB(E29,2)="高","H"&amp;はじめに出場選手の入力!M39,(IF(RIGHTB(E29,2)="一","A"&amp;はじめに出場選手の入力!M39,(IF(RIGHTB(E29,2)="大","D"&amp;はじめに出場選手の入力!M39,"")))))))))</f>
        <v/>
      </c>
      <c r="G29" s="2"/>
      <c r="H29" s="2"/>
      <c r="I29" s="2"/>
      <c r="J29" s="2"/>
      <c r="K29" s="2"/>
      <c r="L29" s="2"/>
      <c r="M29" s="2"/>
      <c r="N29" s="2"/>
      <c r="O29" s="2"/>
      <c r="P29" s="2"/>
      <c r="Q29" s="2"/>
      <c r="R29" s="2"/>
      <c r="S29" s="2"/>
      <c r="T29" s="2"/>
      <c r="U29" s="2">
        <f t="shared" si="0"/>
        <v>0</v>
      </c>
      <c r="V29" s="251" t="str">
        <f t="shared" si="1"/>
        <v>未入力</v>
      </c>
      <c r="X29" s="348"/>
      <c r="Y29" s="349"/>
      <c r="Z29" s="350"/>
    </row>
    <row r="30" spans="1:26" ht="13.2" customHeight="1" x14ac:dyDescent="0.2">
      <c r="A30" s="7">
        <v>26</v>
      </c>
      <c r="B30" s="112" t="str">
        <f>IF(はじめに出場選手の入力!I40="","",はじめに出場選手の入力!I40)</f>
        <v/>
      </c>
      <c r="C30" s="112" t="str">
        <f>IF(はじめに出場選手の入力!J40="","",はじめに出場選手の入力!J40)</f>
        <v/>
      </c>
      <c r="D30" s="112" t="str">
        <f>IF(はじめに出場選手の入力!K40="","",はじめに出場選手の入力!K40)</f>
        <v/>
      </c>
      <c r="E30" s="112" t="str">
        <f>IF(はじめに出場選手の入力!L40="","",はじめに出場選手の入力!L40)</f>
        <v/>
      </c>
      <c r="F30" s="113" t="str">
        <f>IF(RIGHTB(E30,2)="小","S"&amp;はじめに出場選手の入力!M40,(IF(RIGHTB(E30,2)="中","J"&amp;はじめに出場選手の入力!M40,(IF(RIGHTB(E30,2)="高","H"&amp;はじめに出場選手の入力!M40,(IF(RIGHTB(E30,2)="一","A"&amp;はじめに出場選手の入力!M40,(IF(RIGHTB(E30,2)="大","D"&amp;はじめに出場選手の入力!M40,"")))))))))</f>
        <v/>
      </c>
      <c r="G30" s="112"/>
      <c r="H30" s="112"/>
      <c r="I30" s="112"/>
      <c r="J30" s="112"/>
      <c r="K30" s="112"/>
      <c r="L30" s="112"/>
      <c r="M30" s="112"/>
      <c r="N30" s="112"/>
      <c r="O30" s="112"/>
      <c r="P30" s="112"/>
      <c r="Q30" s="112"/>
      <c r="R30" s="112"/>
      <c r="S30" s="112"/>
      <c r="T30" s="112"/>
      <c r="U30" s="112">
        <f t="shared" si="0"/>
        <v>0</v>
      </c>
      <c r="V30" s="252" t="str">
        <f t="shared" si="1"/>
        <v>未入力</v>
      </c>
      <c r="X30" s="348"/>
      <c r="Y30" s="349"/>
      <c r="Z30" s="350"/>
    </row>
    <row r="31" spans="1:26" ht="13.2" customHeight="1" x14ac:dyDescent="0.2">
      <c r="A31" s="7">
        <v>27</v>
      </c>
      <c r="B31" s="2" t="str">
        <f>IF(はじめに出場選手の入力!I41="","",はじめに出場選手の入力!I41)</f>
        <v/>
      </c>
      <c r="C31" s="2" t="str">
        <f>IF(はじめに出場選手の入力!J41="","",はじめに出場選手の入力!J41)</f>
        <v/>
      </c>
      <c r="D31" s="2" t="str">
        <f>IF(はじめに出場選手の入力!K41="","",はじめに出場選手の入力!K41)</f>
        <v/>
      </c>
      <c r="E31" s="2" t="str">
        <f>IF(はじめに出場選手の入力!L41="","",はじめに出場選手の入力!L41)</f>
        <v/>
      </c>
      <c r="F31" s="114" t="str">
        <f>IF(RIGHTB(E31,2)="小","S"&amp;はじめに出場選手の入力!M41,(IF(RIGHTB(E31,2)="中","J"&amp;はじめに出場選手の入力!M41,(IF(RIGHTB(E31,2)="高","H"&amp;はじめに出場選手の入力!M41,(IF(RIGHTB(E31,2)="一","A"&amp;はじめに出場選手の入力!M41,(IF(RIGHTB(E31,2)="大","D"&amp;はじめに出場選手の入力!M41,"")))))))))</f>
        <v/>
      </c>
      <c r="G31" s="2"/>
      <c r="H31" s="2"/>
      <c r="I31" s="2"/>
      <c r="J31" s="2"/>
      <c r="K31" s="2"/>
      <c r="L31" s="2"/>
      <c r="M31" s="2"/>
      <c r="N31" s="2"/>
      <c r="O31" s="2"/>
      <c r="P31" s="2"/>
      <c r="Q31" s="2"/>
      <c r="R31" s="2"/>
      <c r="S31" s="2"/>
      <c r="T31" s="2"/>
      <c r="U31" s="2">
        <f t="shared" si="0"/>
        <v>0</v>
      </c>
      <c r="V31" s="251" t="str">
        <f t="shared" si="1"/>
        <v>未入力</v>
      </c>
      <c r="X31" s="348"/>
      <c r="Y31" s="349"/>
      <c r="Z31" s="350"/>
    </row>
    <row r="32" spans="1:26" ht="13.2" customHeight="1" x14ac:dyDescent="0.2">
      <c r="A32" s="7">
        <v>28</v>
      </c>
      <c r="B32" s="112" t="str">
        <f>IF(はじめに出場選手の入力!I42="","",はじめに出場選手の入力!I42)</f>
        <v/>
      </c>
      <c r="C32" s="112" t="str">
        <f>IF(はじめに出場選手の入力!J42="","",はじめに出場選手の入力!J42)</f>
        <v/>
      </c>
      <c r="D32" s="112" t="str">
        <f>IF(はじめに出場選手の入力!K42="","",はじめに出場選手の入力!K42)</f>
        <v/>
      </c>
      <c r="E32" s="112" t="str">
        <f>IF(はじめに出場選手の入力!L42="","",はじめに出場選手の入力!L42)</f>
        <v/>
      </c>
      <c r="F32" s="113" t="str">
        <f>IF(RIGHTB(E32,2)="小","S"&amp;はじめに出場選手の入力!M42,(IF(RIGHTB(E32,2)="中","J"&amp;はじめに出場選手の入力!M42,(IF(RIGHTB(E32,2)="高","H"&amp;はじめに出場選手の入力!M42,(IF(RIGHTB(E32,2)="一","A"&amp;はじめに出場選手の入力!M42,(IF(RIGHTB(E32,2)="大","D"&amp;はじめに出場選手の入力!M42,"")))))))))</f>
        <v/>
      </c>
      <c r="G32" s="112"/>
      <c r="H32" s="112"/>
      <c r="I32" s="112"/>
      <c r="J32" s="112"/>
      <c r="K32" s="112"/>
      <c r="L32" s="112"/>
      <c r="M32" s="112"/>
      <c r="N32" s="112"/>
      <c r="O32" s="112"/>
      <c r="P32" s="112"/>
      <c r="Q32" s="112"/>
      <c r="R32" s="112"/>
      <c r="S32" s="112"/>
      <c r="T32" s="112"/>
      <c r="U32" s="112">
        <f t="shared" si="0"/>
        <v>0</v>
      </c>
      <c r="V32" s="252" t="str">
        <f t="shared" si="1"/>
        <v>未入力</v>
      </c>
      <c r="X32" s="348"/>
      <c r="Y32" s="349"/>
      <c r="Z32" s="350"/>
    </row>
    <row r="33" spans="1:26" ht="13.2" customHeight="1" x14ac:dyDescent="0.2">
      <c r="A33" s="7">
        <v>29</v>
      </c>
      <c r="B33" s="2" t="str">
        <f>IF(はじめに出場選手の入力!I43="","",はじめに出場選手の入力!I43)</f>
        <v/>
      </c>
      <c r="C33" s="2" t="str">
        <f>IF(はじめに出場選手の入力!J43="","",はじめに出場選手の入力!J43)</f>
        <v/>
      </c>
      <c r="D33" s="2" t="str">
        <f>IF(はじめに出場選手の入力!K43="","",はじめに出場選手の入力!K43)</f>
        <v/>
      </c>
      <c r="E33" s="2" t="str">
        <f>IF(はじめに出場選手の入力!L43="","",はじめに出場選手の入力!L43)</f>
        <v/>
      </c>
      <c r="F33" s="114" t="str">
        <f>IF(RIGHTB(E33,2)="小","S"&amp;はじめに出場選手の入力!M43,(IF(RIGHTB(E33,2)="中","J"&amp;はじめに出場選手の入力!M43,(IF(RIGHTB(E33,2)="高","H"&amp;はじめに出場選手の入力!M43,(IF(RIGHTB(E33,2)="一","A"&amp;はじめに出場選手の入力!M43,(IF(RIGHTB(E33,2)="大","D"&amp;はじめに出場選手の入力!M43,"")))))))))</f>
        <v/>
      </c>
      <c r="G33" s="2"/>
      <c r="H33" s="2"/>
      <c r="I33" s="2"/>
      <c r="J33" s="2"/>
      <c r="K33" s="2"/>
      <c r="L33" s="2"/>
      <c r="M33" s="2"/>
      <c r="N33" s="2"/>
      <c r="O33" s="2"/>
      <c r="P33" s="2"/>
      <c r="Q33" s="2"/>
      <c r="R33" s="2"/>
      <c r="S33" s="2"/>
      <c r="T33" s="2"/>
      <c r="U33" s="2">
        <f t="shared" si="0"/>
        <v>0</v>
      </c>
      <c r="V33" s="251" t="str">
        <f t="shared" si="1"/>
        <v>未入力</v>
      </c>
      <c r="X33" s="348"/>
      <c r="Y33" s="349"/>
      <c r="Z33" s="350"/>
    </row>
    <row r="34" spans="1:26" ht="13.2" customHeight="1" x14ac:dyDescent="0.2">
      <c r="A34" s="7">
        <v>30</v>
      </c>
      <c r="B34" s="112" t="str">
        <f>IF(はじめに出場選手の入力!I44="","",はじめに出場選手の入力!I44)</f>
        <v/>
      </c>
      <c r="C34" s="112" t="str">
        <f>IF(はじめに出場選手の入力!J44="","",はじめに出場選手の入力!J44)</f>
        <v/>
      </c>
      <c r="D34" s="112" t="str">
        <f>IF(はじめに出場選手の入力!K44="","",はじめに出場選手の入力!K44)</f>
        <v/>
      </c>
      <c r="E34" s="112" t="str">
        <f>IF(はじめに出場選手の入力!L44="","",はじめに出場選手の入力!L44)</f>
        <v/>
      </c>
      <c r="F34" s="113" t="str">
        <f>IF(RIGHTB(E34,2)="小","S"&amp;はじめに出場選手の入力!M44,(IF(RIGHTB(E34,2)="中","J"&amp;はじめに出場選手の入力!M44,(IF(RIGHTB(E34,2)="高","H"&amp;はじめに出場選手の入力!M44,(IF(RIGHTB(E34,2)="一","A"&amp;はじめに出場選手の入力!M44,(IF(RIGHTB(E34,2)="大","D"&amp;はじめに出場選手の入力!M44,"")))))))))</f>
        <v/>
      </c>
      <c r="G34" s="112"/>
      <c r="H34" s="112"/>
      <c r="I34" s="112"/>
      <c r="J34" s="112"/>
      <c r="K34" s="112"/>
      <c r="L34" s="112"/>
      <c r="M34" s="112"/>
      <c r="N34" s="112"/>
      <c r="O34" s="112"/>
      <c r="P34" s="112"/>
      <c r="Q34" s="112"/>
      <c r="R34" s="112"/>
      <c r="S34" s="112"/>
      <c r="T34" s="112"/>
      <c r="U34" s="112">
        <f t="shared" si="0"/>
        <v>0</v>
      </c>
      <c r="V34" s="252" t="str">
        <f t="shared" si="1"/>
        <v>未入力</v>
      </c>
      <c r="X34" s="348"/>
      <c r="Y34" s="349"/>
      <c r="Z34" s="350"/>
    </row>
    <row r="35" spans="1:26" x14ac:dyDescent="0.2">
      <c r="X35" s="348"/>
      <c r="Y35" s="349"/>
      <c r="Z35" s="350"/>
    </row>
    <row r="36" spans="1:26" x14ac:dyDescent="0.2">
      <c r="G36" s="370" t="s">
        <v>137</v>
      </c>
      <c r="H36" s="371"/>
      <c r="I36" s="371"/>
      <c r="J36" s="371"/>
      <c r="K36" s="371"/>
      <c r="L36" s="371"/>
      <c r="M36" s="371"/>
      <c r="N36" s="371"/>
      <c r="O36" s="371"/>
      <c r="P36" s="372"/>
      <c r="X36" s="348"/>
      <c r="Y36" s="349"/>
      <c r="Z36" s="350"/>
    </row>
    <row r="37" spans="1:26" x14ac:dyDescent="0.2">
      <c r="A37" s="1" t="s">
        <v>86</v>
      </c>
      <c r="B37" s="110" t="s">
        <v>33</v>
      </c>
      <c r="C37" s="111" t="s">
        <v>14</v>
      </c>
      <c r="D37" s="111" t="s">
        <v>15</v>
      </c>
      <c r="E37" s="111" t="s">
        <v>16</v>
      </c>
      <c r="F37" s="111" t="s">
        <v>18</v>
      </c>
      <c r="G37" s="37" t="s">
        <v>1</v>
      </c>
      <c r="H37" s="160" t="s">
        <v>2</v>
      </c>
      <c r="I37" s="37" t="s">
        <v>3</v>
      </c>
      <c r="J37" s="37" t="s">
        <v>4</v>
      </c>
      <c r="K37" s="37" t="s">
        <v>5</v>
      </c>
      <c r="L37" s="160" t="s">
        <v>6</v>
      </c>
      <c r="M37" s="160" t="s">
        <v>7</v>
      </c>
      <c r="N37" s="37" t="s">
        <v>136</v>
      </c>
      <c r="O37" s="37" t="s">
        <v>247</v>
      </c>
      <c r="P37" s="253" t="s">
        <v>37</v>
      </c>
      <c r="Q37" s="366" t="s">
        <v>307</v>
      </c>
      <c r="R37" s="367"/>
      <c r="S37" s="368"/>
      <c r="X37" s="348"/>
      <c r="Y37" s="349"/>
      <c r="Z37" s="350"/>
    </row>
    <row r="38" spans="1:26" ht="13.5" customHeight="1" x14ac:dyDescent="0.2">
      <c r="A38" s="7">
        <v>1</v>
      </c>
      <c r="B38" s="2" t="str">
        <f>IF(はじめに出場選手の入力!I15="","",はじめに出場選手の入力!I15)</f>
        <v/>
      </c>
      <c r="C38" s="2" t="str">
        <f>IF(はじめに出場選手の入力!J15="","",はじめに出場選手の入力!J15)</f>
        <v/>
      </c>
      <c r="D38" s="2" t="str">
        <f>IF(はじめに出場選手の入力!K15="","",はじめに出場選手の入力!K15)</f>
        <v/>
      </c>
      <c r="E38" s="2" t="str">
        <f>IF(はじめに出場選手の入力!L15="","",はじめに出場選手の入力!L15)</f>
        <v/>
      </c>
      <c r="F38" s="114" t="str">
        <f>IF(RIGHTB(E38,2)="小","S"&amp;はじめに出場選手の入力!M15,(IF(RIGHTB(E38,2)="中","J"&amp;はじめに出場選手の入力!M15,(IF(RIGHTB(E38,2)="高","H"&amp;はじめに出場選手の入力!M15,(IF(RIGHTB(E38,2)="一","A"&amp;はじめに出場選手の入力!M15,(IF(RIGHTB(E38,2)="大","D"&amp;はじめに出場選手の入力!M15,"")))))))))</f>
        <v/>
      </c>
      <c r="G38" s="2"/>
      <c r="H38" s="2"/>
      <c r="I38" s="2"/>
      <c r="J38" s="2"/>
      <c r="K38" s="2"/>
      <c r="L38" s="2"/>
      <c r="M38" s="2"/>
      <c r="N38" s="2"/>
      <c r="O38" s="2"/>
      <c r="P38" s="2">
        <f>COUNTA(G38:O38)</f>
        <v>0</v>
      </c>
      <c r="Q38" s="354" t="str">
        <f>+IF(G38="","",",走高跳")&amp;+IF(H38="","",",棒高跳")&amp;+IF(I38="","",",走幅跳")&amp;+IF(J38="","",",三段跳")&amp;+IF(K38="","",",砲丸投")&amp;+IF(L38="","",",円盤投")&amp;+IF(M38="","",",ﾊﾝﾏｰ投")&amp;+IF(N38="","",",やり投")&amp;+IF(O38="","",",ジャベ")&amp;+IF(P38=0,"未入力","")</f>
        <v>未入力</v>
      </c>
      <c r="R38" s="355"/>
      <c r="S38" s="356"/>
      <c r="X38" s="348"/>
      <c r="Y38" s="349"/>
      <c r="Z38" s="350"/>
    </row>
    <row r="39" spans="1:26" ht="13.5" customHeight="1" x14ac:dyDescent="0.2">
      <c r="A39" s="7">
        <v>2</v>
      </c>
      <c r="B39" s="112" t="str">
        <f>IF(はじめに出場選手の入力!I16="","",はじめに出場選手の入力!I16)</f>
        <v/>
      </c>
      <c r="C39" s="112" t="str">
        <f>IF(はじめに出場選手の入力!J16="","",はじめに出場選手の入力!J16)</f>
        <v/>
      </c>
      <c r="D39" s="112" t="str">
        <f>IF(はじめに出場選手の入力!K16="","",はじめに出場選手の入力!K16)</f>
        <v/>
      </c>
      <c r="E39" s="112" t="str">
        <f>IF(はじめに出場選手の入力!L16="","",はじめに出場選手の入力!L16)</f>
        <v/>
      </c>
      <c r="F39" s="113" t="str">
        <f>IF(RIGHTB(E39,2)="小","S"&amp;はじめに出場選手の入力!M16,(IF(RIGHTB(E39,2)="中","J"&amp;はじめに出場選手の入力!M16,(IF(RIGHTB(E39,2)="高","H"&amp;はじめに出場選手の入力!M16,(IF(RIGHTB(E39,2)="一","A"&amp;はじめに出場選手の入力!M16,(IF(RIGHTB(E39,2)="大","D"&amp;はじめに出場選手の入力!M16,"")))))))))</f>
        <v/>
      </c>
      <c r="G39" s="112"/>
      <c r="H39" s="112"/>
      <c r="I39" s="112"/>
      <c r="J39" s="112"/>
      <c r="K39" s="112"/>
      <c r="L39" s="112"/>
      <c r="M39" s="112"/>
      <c r="N39" s="112"/>
      <c r="O39" s="112"/>
      <c r="P39" s="112">
        <f>COUNTA(G39:O39)</f>
        <v>0</v>
      </c>
      <c r="Q39" s="379" t="str">
        <f t="shared" ref="Q39:Q67" si="2">+IF(G39="","",",走高跳")&amp;+IF(H39="","",",棒高跳")&amp;+IF(I39="","",",走幅跳")&amp;+IF(J39="","",",三段跳")&amp;+IF(K39="","",",砲丸投")&amp;+IF(L39="","",",円盤投")&amp;+IF(M39="","",",ﾊﾝﾏｰ投")&amp;+IF(N39="","",",やり投")&amp;+IF(O39="","",",ジャベ")&amp;+IF(P39=0,"未入力","")</f>
        <v>未入力</v>
      </c>
      <c r="R39" s="380"/>
      <c r="S39" s="381"/>
      <c r="X39" s="348"/>
      <c r="Y39" s="349"/>
      <c r="Z39" s="350"/>
    </row>
    <row r="40" spans="1:26" ht="13.2" customHeight="1" x14ac:dyDescent="0.2">
      <c r="A40" s="7">
        <v>3</v>
      </c>
      <c r="B40" s="2" t="str">
        <f>IF(はじめに出場選手の入力!I17="","",はじめに出場選手の入力!I17)</f>
        <v/>
      </c>
      <c r="C40" s="2" t="str">
        <f>IF(はじめに出場選手の入力!J17="","",はじめに出場選手の入力!J17)</f>
        <v/>
      </c>
      <c r="D40" s="2" t="str">
        <f>IF(はじめに出場選手の入力!K17="","",はじめに出場選手の入力!K17)</f>
        <v/>
      </c>
      <c r="E40" s="2" t="str">
        <f>IF(はじめに出場選手の入力!L17="","",はじめに出場選手の入力!L17)</f>
        <v/>
      </c>
      <c r="F40" s="114" t="str">
        <f>IF(RIGHTB(E40,2)="小","S"&amp;はじめに出場選手の入力!M17,(IF(RIGHTB(E40,2)="中","J"&amp;はじめに出場選手の入力!M17,(IF(RIGHTB(E40,2)="高","H"&amp;はじめに出場選手の入力!M17,(IF(RIGHTB(E40,2)="一","A"&amp;はじめに出場選手の入力!M17,(IF(RIGHTB(E40,2)="大","D"&amp;はじめに出場選手の入力!M17,"")))))))))</f>
        <v/>
      </c>
      <c r="G40" s="2"/>
      <c r="H40" s="2"/>
      <c r="I40" s="2"/>
      <c r="J40" s="2"/>
      <c r="K40" s="2"/>
      <c r="L40" s="2"/>
      <c r="M40" s="2"/>
      <c r="N40" s="2"/>
      <c r="O40" s="2"/>
      <c r="P40" s="2">
        <f t="shared" ref="P40:P67" si="3">COUNTA(G40:O40)</f>
        <v>0</v>
      </c>
      <c r="Q40" s="354" t="str">
        <f t="shared" si="2"/>
        <v>未入力</v>
      </c>
      <c r="R40" s="355"/>
      <c r="S40" s="356"/>
      <c r="X40" s="348"/>
      <c r="Y40" s="349"/>
      <c r="Z40" s="350"/>
    </row>
    <row r="41" spans="1:26" x14ac:dyDescent="0.2">
      <c r="A41" s="7">
        <v>4</v>
      </c>
      <c r="B41" s="112" t="str">
        <f>IF(はじめに出場選手の入力!I18="","",はじめに出場選手の入力!I18)</f>
        <v/>
      </c>
      <c r="C41" s="112" t="str">
        <f>IF(はじめに出場選手の入力!J18="","",はじめに出場選手の入力!J18)</f>
        <v/>
      </c>
      <c r="D41" s="112" t="str">
        <f>IF(はじめに出場選手の入力!K18="","",はじめに出場選手の入力!K18)</f>
        <v/>
      </c>
      <c r="E41" s="112" t="str">
        <f>IF(はじめに出場選手の入力!L18="","",はじめに出場選手の入力!L18)</f>
        <v/>
      </c>
      <c r="F41" s="113" t="str">
        <f>IF(RIGHTB(E41,2)="小","S"&amp;はじめに出場選手の入力!M18,(IF(RIGHTB(E41,2)="中","J"&amp;はじめに出場選手の入力!M18,(IF(RIGHTB(E41,2)="高","H"&amp;はじめに出場選手の入力!M18,(IF(RIGHTB(E41,2)="一","A"&amp;はじめに出場選手の入力!M18,(IF(RIGHTB(E41,2)="大","D"&amp;はじめに出場選手の入力!M18,"")))))))))</f>
        <v/>
      </c>
      <c r="G41" s="112"/>
      <c r="H41" s="112"/>
      <c r="I41" s="112"/>
      <c r="J41" s="112"/>
      <c r="K41" s="112"/>
      <c r="L41" s="112"/>
      <c r="M41" s="112"/>
      <c r="N41" s="112"/>
      <c r="O41" s="112"/>
      <c r="P41" s="112">
        <f t="shared" si="3"/>
        <v>0</v>
      </c>
      <c r="Q41" s="379" t="str">
        <f t="shared" si="2"/>
        <v>未入力</v>
      </c>
      <c r="R41" s="380"/>
      <c r="S41" s="381"/>
      <c r="X41" s="348"/>
      <c r="Y41" s="349"/>
      <c r="Z41" s="350"/>
    </row>
    <row r="42" spans="1:26" ht="13.5" customHeight="1" x14ac:dyDescent="0.2">
      <c r="A42" s="7">
        <v>5</v>
      </c>
      <c r="B42" s="2" t="str">
        <f>IF(はじめに出場選手の入力!I19="","",はじめに出場選手の入力!I19)</f>
        <v/>
      </c>
      <c r="C42" s="2" t="str">
        <f>IF(はじめに出場選手の入力!J19="","",はじめに出場選手の入力!J19)</f>
        <v/>
      </c>
      <c r="D42" s="2" t="str">
        <f>IF(はじめに出場選手の入力!K19="","",はじめに出場選手の入力!K19)</f>
        <v/>
      </c>
      <c r="E42" s="2" t="str">
        <f>IF(はじめに出場選手の入力!L19="","",はじめに出場選手の入力!L19)</f>
        <v/>
      </c>
      <c r="F42" s="114" t="str">
        <f>IF(RIGHTB(E42,2)="小","S"&amp;はじめに出場選手の入力!M19,(IF(RIGHTB(E42,2)="中","J"&amp;はじめに出場選手の入力!M19,(IF(RIGHTB(E42,2)="高","H"&amp;はじめに出場選手の入力!M19,(IF(RIGHTB(E42,2)="一","A"&amp;はじめに出場選手の入力!M19,(IF(RIGHTB(E42,2)="大","D"&amp;はじめに出場選手の入力!M19,"")))))))))</f>
        <v/>
      </c>
      <c r="G42" s="2"/>
      <c r="H42" s="2"/>
      <c r="I42" s="2"/>
      <c r="J42" s="2"/>
      <c r="K42" s="2"/>
      <c r="L42" s="2"/>
      <c r="M42" s="2"/>
      <c r="N42" s="2"/>
      <c r="O42" s="2"/>
      <c r="P42" s="2">
        <f t="shared" si="3"/>
        <v>0</v>
      </c>
      <c r="Q42" s="354" t="str">
        <f t="shared" si="2"/>
        <v>未入力</v>
      </c>
      <c r="R42" s="355"/>
      <c r="S42" s="356"/>
      <c r="X42" s="348"/>
      <c r="Y42" s="349"/>
      <c r="Z42" s="350"/>
    </row>
    <row r="43" spans="1:26" ht="13.5" customHeight="1" thickBot="1" x14ac:dyDescent="0.25">
      <c r="A43" s="7">
        <v>6</v>
      </c>
      <c r="B43" s="112" t="str">
        <f>IF(はじめに出場選手の入力!I20="","",はじめに出場選手の入力!I20)</f>
        <v/>
      </c>
      <c r="C43" s="112" t="str">
        <f>IF(はじめに出場選手の入力!J20="","",はじめに出場選手の入力!J20)</f>
        <v/>
      </c>
      <c r="D43" s="112" t="str">
        <f>IF(はじめに出場選手の入力!K20="","",はじめに出場選手の入力!K20)</f>
        <v/>
      </c>
      <c r="E43" s="112" t="str">
        <f>IF(はじめに出場選手の入力!L20="","",はじめに出場選手の入力!L20)</f>
        <v/>
      </c>
      <c r="F43" s="113" t="str">
        <f>IF(RIGHTB(E43,2)="小","S"&amp;はじめに出場選手の入力!M20,(IF(RIGHTB(E43,2)="中","J"&amp;はじめに出場選手の入力!M20,(IF(RIGHTB(E43,2)="高","H"&amp;はじめに出場選手の入力!M20,(IF(RIGHTB(E43,2)="一","A"&amp;はじめに出場選手の入力!M20,(IF(RIGHTB(E43,2)="大","D"&amp;はじめに出場選手の入力!M20,"")))))))))</f>
        <v/>
      </c>
      <c r="G43" s="112"/>
      <c r="H43" s="112"/>
      <c r="I43" s="112"/>
      <c r="J43" s="112"/>
      <c r="K43" s="112"/>
      <c r="L43" s="112"/>
      <c r="M43" s="112"/>
      <c r="N43" s="112"/>
      <c r="O43" s="112"/>
      <c r="P43" s="112">
        <f t="shared" si="3"/>
        <v>0</v>
      </c>
      <c r="Q43" s="379" t="str">
        <f t="shared" si="2"/>
        <v>未入力</v>
      </c>
      <c r="R43" s="380"/>
      <c r="S43" s="381"/>
      <c r="X43" s="351"/>
      <c r="Y43" s="352"/>
      <c r="Z43" s="353"/>
    </row>
    <row r="44" spans="1:26" x14ac:dyDescent="0.2">
      <c r="A44" s="7">
        <v>7</v>
      </c>
      <c r="B44" s="2" t="str">
        <f>IF(はじめに出場選手の入力!I21="","",はじめに出場選手の入力!I21)</f>
        <v/>
      </c>
      <c r="C44" s="2" t="str">
        <f>IF(はじめに出場選手の入力!J21="","",はじめに出場選手の入力!J21)</f>
        <v/>
      </c>
      <c r="D44" s="2" t="str">
        <f>IF(はじめに出場選手の入力!K21="","",はじめに出場選手の入力!K21)</f>
        <v/>
      </c>
      <c r="E44" s="2" t="str">
        <f>IF(はじめに出場選手の入力!L21="","",はじめに出場選手の入力!L21)</f>
        <v/>
      </c>
      <c r="F44" s="114" t="str">
        <f>IF(RIGHTB(E44,2)="小","S"&amp;はじめに出場選手の入力!M21,(IF(RIGHTB(E44,2)="中","J"&amp;はじめに出場選手の入力!M21,(IF(RIGHTB(E44,2)="高","H"&amp;はじめに出場選手の入力!M21,(IF(RIGHTB(E44,2)="一","A"&amp;はじめに出場選手の入力!M21,(IF(RIGHTB(E44,2)="大","D"&amp;はじめに出場選手の入力!M21,"")))))))))</f>
        <v/>
      </c>
      <c r="G44" s="2"/>
      <c r="H44" s="2"/>
      <c r="I44" s="2"/>
      <c r="J44" s="2"/>
      <c r="K44" s="2"/>
      <c r="L44" s="2"/>
      <c r="M44" s="2"/>
      <c r="N44" s="2"/>
      <c r="O44" s="2"/>
      <c r="P44" s="2">
        <f t="shared" si="3"/>
        <v>0</v>
      </c>
      <c r="Q44" s="354" t="str">
        <f t="shared" si="2"/>
        <v>未入力</v>
      </c>
      <c r="R44" s="355"/>
      <c r="S44" s="356"/>
      <c r="V44"/>
    </row>
    <row r="45" spans="1:26" x14ac:dyDescent="0.2">
      <c r="A45" s="7">
        <v>8</v>
      </c>
      <c r="B45" s="112" t="str">
        <f>IF(はじめに出場選手の入力!I22="","",はじめに出場選手の入力!I22)</f>
        <v/>
      </c>
      <c r="C45" s="112" t="str">
        <f>IF(はじめに出場選手の入力!J22="","",はじめに出場選手の入力!J22)</f>
        <v/>
      </c>
      <c r="D45" s="112" t="str">
        <f>IF(はじめに出場選手の入力!K22="","",はじめに出場選手の入力!K22)</f>
        <v/>
      </c>
      <c r="E45" s="112" t="str">
        <f>IF(はじめに出場選手の入力!L22="","",はじめに出場選手の入力!L22)</f>
        <v/>
      </c>
      <c r="F45" s="113" t="str">
        <f>IF(RIGHTB(E45,2)="小","S"&amp;はじめに出場選手の入力!M22,(IF(RIGHTB(E45,2)="中","J"&amp;はじめに出場選手の入力!M22,(IF(RIGHTB(E45,2)="高","H"&amp;はじめに出場選手の入力!M22,(IF(RIGHTB(E45,2)="一","A"&amp;はじめに出場選手の入力!M22,(IF(RIGHTB(E45,2)="大","D"&amp;はじめに出場選手の入力!M22,"")))))))))</f>
        <v/>
      </c>
      <c r="G45" s="112"/>
      <c r="H45" s="112"/>
      <c r="I45" s="112"/>
      <c r="J45" s="112"/>
      <c r="K45" s="112"/>
      <c r="L45" s="112"/>
      <c r="M45" s="112"/>
      <c r="N45" s="112"/>
      <c r="O45" s="112"/>
      <c r="P45" s="112">
        <f t="shared" si="3"/>
        <v>0</v>
      </c>
      <c r="Q45" s="379" t="str">
        <f t="shared" si="2"/>
        <v>未入力</v>
      </c>
      <c r="R45" s="380"/>
      <c r="S45" s="381"/>
      <c r="V45" s="19"/>
      <c r="X45" s="373" t="s">
        <v>82</v>
      </c>
      <c r="Y45" s="374"/>
    </row>
    <row r="46" spans="1:26" ht="13.5" customHeight="1" x14ac:dyDescent="0.2">
      <c r="A46" s="7">
        <v>9</v>
      </c>
      <c r="B46" s="2" t="str">
        <f>IF(はじめに出場選手の入力!I23="","",はじめに出場選手の入力!I23)</f>
        <v/>
      </c>
      <c r="C46" s="2" t="str">
        <f>IF(はじめに出場選手の入力!J23="","",はじめに出場選手の入力!J23)</f>
        <v/>
      </c>
      <c r="D46" s="2" t="str">
        <f>IF(はじめに出場選手の入力!K23="","",はじめに出場選手の入力!K23)</f>
        <v/>
      </c>
      <c r="E46" s="2" t="str">
        <f>IF(はじめに出場選手の入力!L23="","",はじめに出場選手の入力!L23)</f>
        <v/>
      </c>
      <c r="F46" s="114" t="str">
        <f>IF(RIGHTB(E46,2)="小","S"&amp;はじめに出場選手の入力!M23,(IF(RIGHTB(E46,2)="中","J"&amp;はじめに出場選手の入力!M23,(IF(RIGHTB(E46,2)="高","H"&amp;はじめに出場選手の入力!M23,(IF(RIGHTB(E46,2)="一","A"&amp;はじめに出場選手の入力!M23,(IF(RIGHTB(E46,2)="大","D"&amp;はじめに出場選手の入力!M23,"")))))))))</f>
        <v/>
      </c>
      <c r="G46" s="2"/>
      <c r="H46" s="2"/>
      <c r="I46" s="2"/>
      <c r="J46" s="2"/>
      <c r="K46" s="2"/>
      <c r="L46" s="2"/>
      <c r="M46" s="2"/>
      <c r="N46" s="2"/>
      <c r="O46" s="2"/>
      <c r="P46" s="2">
        <f t="shared" si="3"/>
        <v>0</v>
      </c>
      <c r="Q46" s="354" t="str">
        <f t="shared" si="2"/>
        <v>未入力</v>
      </c>
      <c r="R46" s="355"/>
      <c r="S46" s="356"/>
      <c r="V46"/>
      <c r="X46" s="375">
        <f>SUM(U5:U34)</f>
        <v>0</v>
      </c>
      <c r="Y46" s="376"/>
    </row>
    <row r="47" spans="1:26" ht="13.5" customHeight="1" x14ac:dyDescent="0.2">
      <c r="A47" s="7">
        <v>10</v>
      </c>
      <c r="B47" s="112" t="str">
        <f>IF(はじめに出場選手の入力!I24="","",はじめに出場選手の入力!I24)</f>
        <v/>
      </c>
      <c r="C47" s="112" t="str">
        <f>IF(はじめに出場選手の入力!J24="","",はじめに出場選手の入力!J24)</f>
        <v/>
      </c>
      <c r="D47" s="112" t="str">
        <f>IF(はじめに出場選手の入力!K24="","",はじめに出場選手の入力!K24)</f>
        <v/>
      </c>
      <c r="E47" s="112" t="str">
        <f>IF(はじめに出場選手の入力!L24="","",はじめに出場選手の入力!L24)</f>
        <v/>
      </c>
      <c r="F47" s="113" t="str">
        <f>IF(RIGHTB(E47,2)="小","S"&amp;はじめに出場選手の入力!M24,(IF(RIGHTB(E47,2)="中","J"&amp;はじめに出場選手の入力!M24,(IF(RIGHTB(E47,2)="高","H"&amp;はじめに出場選手の入力!M24,(IF(RIGHTB(E47,2)="一","A"&amp;はじめに出場選手の入力!M24,(IF(RIGHTB(E47,2)="大","D"&amp;はじめに出場選手の入力!M24,"")))))))))</f>
        <v/>
      </c>
      <c r="G47" s="112"/>
      <c r="H47" s="112"/>
      <c r="I47" s="112"/>
      <c r="J47" s="112"/>
      <c r="K47" s="112"/>
      <c r="L47" s="112"/>
      <c r="M47" s="112"/>
      <c r="N47" s="112"/>
      <c r="O47" s="112"/>
      <c r="P47" s="112">
        <f t="shared" si="3"/>
        <v>0</v>
      </c>
      <c r="Q47" s="379" t="str">
        <f t="shared" si="2"/>
        <v>未入力</v>
      </c>
      <c r="R47" s="380"/>
      <c r="S47" s="381"/>
      <c r="V47"/>
      <c r="X47" s="377"/>
      <c r="Y47" s="378"/>
    </row>
    <row r="48" spans="1:26" x14ac:dyDescent="0.2">
      <c r="A48" s="7">
        <v>11</v>
      </c>
      <c r="B48" s="2" t="str">
        <f>IF(はじめに出場選手の入力!I25="","",はじめに出場選手の入力!I25)</f>
        <v/>
      </c>
      <c r="C48" s="2" t="str">
        <f>IF(はじめに出場選手の入力!J25="","",はじめに出場選手の入力!J25)</f>
        <v/>
      </c>
      <c r="D48" s="2" t="str">
        <f>IF(はじめに出場選手の入力!K25="","",はじめに出場選手の入力!K25)</f>
        <v/>
      </c>
      <c r="E48" s="2" t="str">
        <f>IF(はじめに出場選手の入力!L25="","",はじめに出場選手の入力!L25)</f>
        <v/>
      </c>
      <c r="F48" s="114" t="str">
        <f>IF(RIGHTB(E48,2)="小","S"&amp;はじめに出場選手の入力!M25,(IF(RIGHTB(E48,2)="中","J"&amp;はじめに出場選手の入力!M25,(IF(RIGHTB(E48,2)="高","H"&amp;はじめに出場選手の入力!M25,(IF(RIGHTB(E48,2)="一","A"&amp;はじめに出場選手の入力!M25,(IF(RIGHTB(E48,2)="大","D"&amp;はじめに出場選手の入力!M25,"")))))))))</f>
        <v/>
      </c>
      <c r="G48" s="2"/>
      <c r="H48" s="2"/>
      <c r="I48" s="2"/>
      <c r="J48" s="2"/>
      <c r="K48" s="2"/>
      <c r="L48" s="2"/>
      <c r="M48" s="2"/>
      <c r="N48" s="2"/>
      <c r="O48" s="2"/>
      <c r="P48" s="2">
        <f t="shared" si="3"/>
        <v>0</v>
      </c>
      <c r="Q48" s="354" t="str">
        <f t="shared" si="2"/>
        <v>未入力</v>
      </c>
      <c r="R48" s="355"/>
      <c r="S48" s="356"/>
      <c r="V48"/>
    </row>
    <row r="49" spans="1:25" x14ac:dyDescent="0.2">
      <c r="A49" s="7">
        <v>12</v>
      </c>
      <c r="B49" s="112" t="str">
        <f>IF(はじめに出場選手の入力!I26="","",はじめに出場選手の入力!I26)</f>
        <v/>
      </c>
      <c r="C49" s="112" t="str">
        <f>IF(はじめに出場選手の入力!J26="","",はじめに出場選手の入力!J26)</f>
        <v/>
      </c>
      <c r="D49" s="112" t="str">
        <f>IF(はじめに出場選手の入力!K26="","",はじめに出場選手の入力!K26)</f>
        <v/>
      </c>
      <c r="E49" s="112" t="str">
        <f>IF(はじめに出場選手の入力!L26="","",はじめに出場選手の入力!L26)</f>
        <v/>
      </c>
      <c r="F49" s="113" t="str">
        <f>IF(RIGHTB(E49,2)="小","S"&amp;はじめに出場選手の入力!M26,(IF(RIGHTB(E49,2)="中","J"&amp;はじめに出場選手の入力!M26,(IF(RIGHTB(E49,2)="高","H"&amp;はじめに出場選手の入力!M26,(IF(RIGHTB(E49,2)="一","A"&amp;はじめに出場選手の入力!M26,(IF(RIGHTB(E49,2)="大","D"&amp;はじめに出場選手の入力!M26,"")))))))))</f>
        <v/>
      </c>
      <c r="G49" s="112"/>
      <c r="H49" s="112"/>
      <c r="I49" s="112"/>
      <c r="J49" s="112"/>
      <c r="K49" s="112"/>
      <c r="L49" s="112"/>
      <c r="M49" s="112"/>
      <c r="N49" s="112"/>
      <c r="O49" s="112"/>
      <c r="P49" s="112">
        <f t="shared" si="3"/>
        <v>0</v>
      </c>
      <c r="Q49" s="379" t="str">
        <f t="shared" si="2"/>
        <v>未入力</v>
      </c>
      <c r="R49" s="380"/>
      <c r="S49" s="381"/>
      <c r="V49"/>
      <c r="X49" s="373" t="s">
        <v>83</v>
      </c>
      <c r="Y49" s="374"/>
    </row>
    <row r="50" spans="1:25" ht="13.5" customHeight="1" x14ac:dyDescent="0.2">
      <c r="A50" s="7">
        <v>13</v>
      </c>
      <c r="B50" s="2" t="str">
        <f>IF(はじめに出場選手の入力!I27="","",はじめに出場選手の入力!I27)</f>
        <v/>
      </c>
      <c r="C50" s="2" t="str">
        <f>IF(はじめに出場選手の入力!J27="","",はじめに出場選手の入力!J27)</f>
        <v/>
      </c>
      <c r="D50" s="2" t="str">
        <f>IF(はじめに出場選手の入力!K27="","",はじめに出場選手の入力!K27)</f>
        <v/>
      </c>
      <c r="E50" s="2" t="str">
        <f>IF(はじめに出場選手の入力!L27="","",はじめに出場選手の入力!L27)</f>
        <v/>
      </c>
      <c r="F50" s="114" t="str">
        <f>IF(RIGHTB(E50,2)="小","S"&amp;はじめに出場選手の入力!M27,(IF(RIGHTB(E50,2)="中","J"&amp;はじめに出場選手の入力!M27,(IF(RIGHTB(E50,2)="高","H"&amp;はじめに出場選手の入力!M27,(IF(RIGHTB(E50,2)="一","A"&amp;はじめに出場選手の入力!M27,(IF(RIGHTB(E50,2)="大","D"&amp;はじめに出場選手の入力!M27,"")))))))))</f>
        <v/>
      </c>
      <c r="G50" s="2"/>
      <c r="H50" s="2"/>
      <c r="I50" s="2"/>
      <c r="J50" s="2"/>
      <c r="K50" s="2"/>
      <c r="L50" s="2"/>
      <c r="M50" s="2"/>
      <c r="N50" s="2"/>
      <c r="O50" s="2"/>
      <c r="P50" s="2">
        <f t="shared" si="3"/>
        <v>0</v>
      </c>
      <c r="Q50" s="354" t="str">
        <f t="shared" si="2"/>
        <v>未入力</v>
      </c>
      <c r="R50" s="355"/>
      <c r="S50" s="356"/>
      <c r="V50"/>
      <c r="X50" s="375">
        <f>SUM(P38:P67)</f>
        <v>0</v>
      </c>
      <c r="Y50" s="376"/>
    </row>
    <row r="51" spans="1:25" ht="13.5" customHeight="1" x14ac:dyDescent="0.2">
      <c r="A51" s="7">
        <v>14</v>
      </c>
      <c r="B51" s="112" t="str">
        <f>IF(はじめに出場選手の入力!I28="","",はじめに出場選手の入力!I28)</f>
        <v/>
      </c>
      <c r="C51" s="112" t="str">
        <f>IF(はじめに出場選手の入力!J28="","",はじめに出場選手の入力!J28)</f>
        <v/>
      </c>
      <c r="D51" s="112" t="str">
        <f>IF(はじめに出場選手の入力!K28="","",はじめに出場選手の入力!K28)</f>
        <v/>
      </c>
      <c r="E51" s="112" t="str">
        <f>IF(はじめに出場選手の入力!L28="","",はじめに出場選手の入力!L28)</f>
        <v/>
      </c>
      <c r="F51" s="113" t="str">
        <f>IF(RIGHTB(E51,2)="小","S"&amp;はじめに出場選手の入力!M28,(IF(RIGHTB(E51,2)="中","J"&amp;はじめに出場選手の入力!M28,(IF(RIGHTB(E51,2)="高","H"&amp;はじめに出場選手の入力!M28,(IF(RIGHTB(E51,2)="一","A"&amp;はじめに出場選手の入力!M28,(IF(RIGHTB(E51,2)="大","D"&amp;はじめに出場選手の入力!M28,"")))))))))</f>
        <v/>
      </c>
      <c r="G51" s="112"/>
      <c r="H51" s="112"/>
      <c r="I51" s="112"/>
      <c r="J51" s="112"/>
      <c r="K51" s="112"/>
      <c r="L51" s="112"/>
      <c r="M51" s="112"/>
      <c r="N51" s="112"/>
      <c r="O51" s="112"/>
      <c r="P51" s="112">
        <f t="shared" si="3"/>
        <v>0</v>
      </c>
      <c r="Q51" s="379" t="str">
        <f t="shared" si="2"/>
        <v>未入力</v>
      </c>
      <c r="R51" s="380"/>
      <c r="S51" s="381"/>
      <c r="V51"/>
      <c r="X51" s="377"/>
      <c r="Y51" s="378"/>
    </row>
    <row r="52" spans="1:25" x14ac:dyDescent="0.2">
      <c r="A52" s="7">
        <v>15</v>
      </c>
      <c r="B52" s="2" t="str">
        <f>IF(はじめに出場選手の入力!I29="","",はじめに出場選手の入力!I29)</f>
        <v/>
      </c>
      <c r="C52" s="2" t="str">
        <f>IF(はじめに出場選手の入力!J29="","",はじめに出場選手の入力!J29)</f>
        <v/>
      </c>
      <c r="D52" s="2" t="str">
        <f>IF(はじめに出場選手の入力!K29="","",はじめに出場選手の入力!K29)</f>
        <v/>
      </c>
      <c r="E52" s="2" t="str">
        <f>IF(はじめに出場選手の入力!L29="","",はじめに出場選手の入力!L29)</f>
        <v/>
      </c>
      <c r="F52" s="114" t="str">
        <f>IF(RIGHTB(E52,2)="小","S"&amp;はじめに出場選手の入力!M29,(IF(RIGHTB(E52,2)="中","J"&amp;はじめに出場選手の入力!M29,(IF(RIGHTB(E52,2)="高","H"&amp;はじめに出場選手の入力!M29,(IF(RIGHTB(E52,2)="一","A"&amp;はじめに出場選手の入力!M29,(IF(RIGHTB(E52,2)="大","D"&amp;はじめに出場選手の入力!M29,"")))))))))</f>
        <v/>
      </c>
      <c r="G52" s="2"/>
      <c r="H52" s="2"/>
      <c r="I52" s="2"/>
      <c r="J52" s="2"/>
      <c r="K52" s="2"/>
      <c r="L52" s="2"/>
      <c r="M52" s="2"/>
      <c r="N52" s="2"/>
      <c r="O52" s="2"/>
      <c r="P52" s="2">
        <f t="shared" si="3"/>
        <v>0</v>
      </c>
      <c r="Q52" s="354" t="str">
        <f t="shared" si="2"/>
        <v>未入力</v>
      </c>
      <c r="R52" s="355"/>
      <c r="S52" s="356"/>
      <c r="V52" s="108"/>
    </row>
    <row r="53" spans="1:25" x14ac:dyDescent="0.2">
      <c r="A53" s="7">
        <v>16</v>
      </c>
      <c r="B53" s="112" t="str">
        <f>IF(はじめに出場選手の入力!I30="","",はじめに出場選手の入力!I30)</f>
        <v/>
      </c>
      <c r="C53" s="112" t="str">
        <f>IF(はじめに出場選手の入力!J30="","",はじめに出場選手の入力!J30)</f>
        <v/>
      </c>
      <c r="D53" s="112" t="str">
        <f>IF(はじめに出場選手の入力!K30="","",はじめに出場選手の入力!K30)</f>
        <v/>
      </c>
      <c r="E53" s="112" t="str">
        <f>IF(はじめに出場選手の入力!L30="","",はじめに出場選手の入力!L30)</f>
        <v/>
      </c>
      <c r="F53" s="113" t="str">
        <f>IF(RIGHTB(E53,2)="小","S"&amp;はじめに出場選手の入力!M30,(IF(RIGHTB(E53,2)="中","J"&amp;はじめに出場選手の入力!M30,(IF(RIGHTB(E53,2)="高","H"&amp;はじめに出場選手の入力!M30,(IF(RIGHTB(E53,2)="一","A"&amp;はじめに出場選手の入力!M30,(IF(RIGHTB(E53,2)="大","D"&amp;はじめに出場選手の入力!M30,"")))))))))</f>
        <v/>
      </c>
      <c r="G53" s="112"/>
      <c r="H53" s="112"/>
      <c r="I53" s="112"/>
      <c r="J53" s="112"/>
      <c r="K53" s="112"/>
      <c r="L53" s="112"/>
      <c r="M53" s="112"/>
      <c r="N53" s="112"/>
      <c r="O53" s="112"/>
      <c r="P53" s="112">
        <f t="shared" si="3"/>
        <v>0</v>
      </c>
      <c r="Q53" s="379" t="str">
        <f t="shared" si="2"/>
        <v>未入力</v>
      </c>
      <c r="R53" s="380"/>
      <c r="S53" s="381"/>
      <c r="V53"/>
    </row>
    <row r="54" spans="1:25" x14ac:dyDescent="0.2">
      <c r="A54" s="7">
        <v>17</v>
      </c>
      <c r="B54" s="2" t="str">
        <f>IF(はじめに出場選手の入力!I31="","",はじめに出場選手の入力!I31)</f>
        <v/>
      </c>
      <c r="C54" s="2" t="str">
        <f>IF(はじめに出場選手の入力!J31="","",はじめに出場選手の入力!J31)</f>
        <v/>
      </c>
      <c r="D54" s="2" t="str">
        <f>IF(はじめに出場選手の入力!K31="","",はじめに出場選手の入力!K31)</f>
        <v/>
      </c>
      <c r="E54" s="2" t="str">
        <f>IF(はじめに出場選手の入力!L31="","",はじめに出場選手の入力!L31)</f>
        <v/>
      </c>
      <c r="F54" s="114" t="str">
        <f>IF(RIGHTB(E54,2)="小","S"&amp;はじめに出場選手の入力!M31,(IF(RIGHTB(E54,2)="中","J"&amp;はじめに出場選手の入力!M31,(IF(RIGHTB(E54,2)="高","H"&amp;はじめに出場選手の入力!M31,(IF(RIGHTB(E54,2)="一","A"&amp;はじめに出場選手の入力!M31,(IF(RIGHTB(E54,2)="大","D"&amp;はじめに出場選手の入力!M31,"")))))))))</f>
        <v/>
      </c>
      <c r="G54" s="2"/>
      <c r="H54" s="2"/>
      <c r="I54" s="2"/>
      <c r="J54" s="2"/>
      <c r="K54" s="2"/>
      <c r="L54" s="2"/>
      <c r="M54" s="2"/>
      <c r="N54" s="2"/>
      <c r="O54" s="2"/>
      <c r="P54" s="2">
        <f t="shared" si="3"/>
        <v>0</v>
      </c>
      <c r="Q54" s="354" t="str">
        <f t="shared" si="2"/>
        <v>未入力</v>
      </c>
      <c r="R54" s="355"/>
      <c r="S54" s="356"/>
      <c r="V54"/>
    </row>
    <row r="55" spans="1:25" x14ac:dyDescent="0.2">
      <c r="A55" s="7">
        <v>18</v>
      </c>
      <c r="B55" s="112" t="str">
        <f>IF(はじめに出場選手の入力!I32="","",はじめに出場選手の入力!I32)</f>
        <v/>
      </c>
      <c r="C55" s="112" t="str">
        <f>IF(はじめに出場選手の入力!J32="","",はじめに出場選手の入力!J32)</f>
        <v/>
      </c>
      <c r="D55" s="112" t="str">
        <f>IF(はじめに出場選手の入力!K32="","",はじめに出場選手の入力!K32)</f>
        <v/>
      </c>
      <c r="E55" s="112" t="str">
        <f>IF(はじめに出場選手の入力!L32="","",はじめに出場選手の入力!L32)</f>
        <v/>
      </c>
      <c r="F55" s="113" t="str">
        <f>IF(RIGHTB(E55,2)="小","S"&amp;はじめに出場選手の入力!M32,(IF(RIGHTB(E55,2)="中","J"&amp;はじめに出場選手の入力!M32,(IF(RIGHTB(E55,2)="高","H"&amp;はじめに出場選手の入力!M32,(IF(RIGHTB(E55,2)="一","A"&amp;はじめに出場選手の入力!M32,(IF(RIGHTB(E55,2)="大","D"&amp;はじめに出場選手の入力!M32,"")))))))))</f>
        <v/>
      </c>
      <c r="G55" s="112"/>
      <c r="H55" s="112"/>
      <c r="I55" s="112"/>
      <c r="J55" s="112"/>
      <c r="K55" s="112"/>
      <c r="L55" s="112"/>
      <c r="M55" s="112"/>
      <c r="N55" s="112"/>
      <c r="O55" s="112"/>
      <c r="P55" s="112">
        <f t="shared" si="3"/>
        <v>0</v>
      </c>
      <c r="Q55" s="379" t="str">
        <f t="shared" si="2"/>
        <v>未入力</v>
      </c>
      <c r="R55" s="380"/>
      <c r="S55" s="381"/>
      <c r="V55"/>
    </row>
    <row r="56" spans="1:25" x14ac:dyDescent="0.2">
      <c r="A56" s="7">
        <v>19</v>
      </c>
      <c r="B56" s="2" t="str">
        <f>IF(はじめに出場選手の入力!I33="","",はじめに出場選手の入力!I33)</f>
        <v/>
      </c>
      <c r="C56" s="2" t="str">
        <f>IF(はじめに出場選手の入力!J33="","",はじめに出場選手の入力!J33)</f>
        <v/>
      </c>
      <c r="D56" s="2" t="str">
        <f>IF(はじめに出場選手の入力!K33="","",はじめに出場選手の入力!K33)</f>
        <v/>
      </c>
      <c r="E56" s="2" t="str">
        <f>IF(はじめに出場選手の入力!L33="","",はじめに出場選手の入力!L33)</f>
        <v/>
      </c>
      <c r="F56" s="114" t="str">
        <f>IF(RIGHTB(E56,2)="小","S"&amp;はじめに出場選手の入力!M33,(IF(RIGHTB(E56,2)="中","J"&amp;はじめに出場選手の入力!M33,(IF(RIGHTB(E56,2)="高","H"&amp;はじめに出場選手の入力!M33,(IF(RIGHTB(E56,2)="一","A"&amp;はじめに出場選手の入力!M33,(IF(RIGHTB(E56,2)="大","D"&amp;はじめに出場選手の入力!M33,"")))))))))</f>
        <v/>
      </c>
      <c r="G56" s="2"/>
      <c r="H56" s="2"/>
      <c r="I56" s="2"/>
      <c r="J56" s="2"/>
      <c r="K56" s="2"/>
      <c r="L56" s="2"/>
      <c r="M56" s="2"/>
      <c r="N56" s="2"/>
      <c r="O56" s="2"/>
      <c r="P56" s="2">
        <f t="shared" si="3"/>
        <v>0</v>
      </c>
      <c r="Q56" s="354" t="str">
        <f t="shared" si="2"/>
        <v>未入力</v>
      </c>
      <c r="R56" s="355"/>
      <c r="S56" s="356"/>
    </row>
    <row r="57" spans="1:25" x14ac:dyDescent="0.2">
      <c r="A57" s="7">
        <v>20</v>
      </c>
      <c r="B57" s="112" t="str">
        <f>IF(はじめに出場選手の入力!I34="","",はじめに出場選手の入力!I34)</f>
        <v/>
      </c>
      <c r="C57" s="112" t="str">
        <f>IF(はじめに出場選手の入力!J34="","",はじめに出場選手の入力!J34)</f>
        <v/>
      </c>
      <c r="D57" s="112" t="str">
        <f>IF(はじめに出場選手の入力!K34="","",はじめに出場選手の入力!K34)</f>
        <v/>
      </c>
      <c r="E57" s="112" t="str">
        <f>IF(はじめに出場選手の入力!L34="","",はじめに出場選手の入力!L34)</f>
        <v/>
      </c>
      <c r="F57" s="113" t="str">
        <f>IF(RIGHTB(E57,2)="小","S"&amp;はじめに出場選手の入力!M34,(IF(RIGHTB(E57,2)="中","J"&amp;はじめに出場選手の入力!M34,(IF(RIGHTB(E57,2)="高","H"&amp;はじめに出場選手の入力!M34,(IF(RIGHTB(E57,2)="一","A"&amp;はじめに出場選手の入力!M34,(IF(RIGHTB(E57,2)="大","D"&amp;はじめに出場選手の入力!M34,"")))))))))</f>
        <v/>
      </c>
      <c r="G57" s="112"/>
      <c r="H57" s="112"/>
      <c r="I57" s="112"/>
      <c r="J57" s="112"/>
      <c r="K57" s="112"/>
      <c r="L57" s="112"/>
      <c r="M57" s="112"/>
      <c r="N57" s="112"/>
      <c r="O57" s="112"/>
      <c r="P57" s="112">
        <f t="shared" si="3"/>
        <v>0</v>
      </c>
      <c r="Q57" s="379" t="str">
        <f t="shared" si="2"/>
        <v>未入力</v>
      </c>
      <c r="R57" s="380"/>
      <c r="S57" s="381"/>
    </row>
    <row r="58" spans="1:25" ht="13.5" customHeight="1" x14ac:dyDescent="0.2">
      <c r="A58" s="7">
        <v>21</v>
      </c>
      <c r="B58" s="2" t="str">
        <f>IF(はじめに出場選手の入力!I35="","",はじめに出場選手の入力!I35)</f>
        <v/>
      </c>
      <c r="C58" s="2" t="str">
        <f>IF(はじめに出場選手の入力!J35="","",はじめに出場選手の入力!J35)</f>
        <v/>
      </c>
      <c r="D58" s="2" t="str">
        <f>IF(はじめに出場選手の入力!K35="","",はじめに出場選手の入力!K35)</f>
        <v/>
      </c>
      <c r="E58" s="2" t="str">
        <f>IF(はじめに出場選手の入力!L35="","",はじめに出場選手の入力!L35)</f>
        <v/>
      </c>
      <c r="F58" s="114" t="str">
        <f>IF(RIGHTB(E58,2)="小","S"&amp;はじめに出場選手の入力!M35,(IF(RIGHTB(E58,2)="中","J"&amp;はじめに出場選手の入力!M35,(IF(RIGHTB(E58,2)="高","H"&amp;はじめに出場選手の入力!M35,(IF(RIGHTB(E58,2)="一","A"&amp;はじめに出場選手の入力!M35,(IF(RIGHTB(E58,2)="大","D"&amp;はじめに出場選手の入力!M35,"")))))))))</f>
        <v/>
      </c>
      <c r="G58" s="2"/>
      <c r="H58" s="2"/>
      <c r="I58" s="2"/>
      <c r="J58" s="2"/>
      <c r="K58" s="2"/>
      <c r="L58" s="2"/>
      <c r="M58" s="2"/>
      <c r="N58" s="2"/>
      <c r="O58" s="2"/>
      <c r="P58" s="2">
        <f t="shared" si="3"/>
        <v>0</v>
      </c>
      <c r="Q58" s="354" t="str">
        <f t="shared" si="2"/>
        <v>未入力</v>
      </c>
      <c r="R58" s="355"/>
      <c r="S58" s="356"/>
    </row>
    <row r="59" spans="1:25" x14ac:dyDescent="0.2">
      <c r="A59" s="7">
        <v>22</v>
      </c>
      <c r="B59" s="112" t="str">
        <f>IF(はじめに出場選手の入力!I36="","",はじめに出場選手の入力!I36)</f>
        <v/>
      </c>
      <c r="C59" s="112" t="str">
        <f>IF(はじめに出場選手の入力!J36="","",はじめに出場選手の入力!J36)</f>
        <v/>
      </c>
      <c r="D59" s="112" t="str">
        <f>IF(はじめに出場選手の入力!K36="","",はじめに出場選手の入力!K36)</f>
        <v/>
      </c>
      <c r="E59" s="112" t="str">
        <f>IF(はじめに出場選手の入力!L36="","",はじめに出場選手の入力!L36)</f>
        <v/>
      </c>
      <c r="F59" s="113" t="str">
        <f>IF(RIGHTB(E59,2)="小","S"&amp;はじめに出場選手の入力!M36,(IF(RIGHTB(E59,2)="中","J"&amp;はじめに出場選手の入力!M36,(IF(RIGHTB(E59,2)="高","H"&amp;はじめに出場選手の入力!M36,(IF(RIGHTB(E59,2)="一","A"&amp;はじめに出場選手の入力!M36,(IF(RIGHTB(E59,2)="大","D"&amp;はじめに出場選手の入力!M36,"")))))))))</f>
        <v/>
      </c>
      <c r="G59" s="112"/>
      <c r="H59" s="112"/>
      <c r="I59" s="112"/>
      <c r="J59" s="112"/>
      <c r="K59" s="112"/>
      <c r="L59" s="112"/>
      <c r="M59" s="112"/>
      <c r="N59" s="112"/>
      <c r="O59" s="112"/>
      <c r="P59" s="112">
        <f t="shared" si="3"/>
        <v>0</v>
      </c>
      <c r="Q59" s="379" t="str">
        <f t="shared" si="2"/>
        <v>未入力</v>
      </c>
      <c r="R59" s="380"/>
      <c r="S59" s="381"/>
    </row>
    <row r="60" spans="1:25" x14ac:dyDescent="0.2">
      <c r="A60" s="7">
        <v>23</v>
      </c>
      <c r="B60" s="2" t="str">
        <f>IF(はじめに出場選手の入力!I37="","",はじめに出場選手の入力!I37)</f>
        <v/>
      </c>
      <c r="C60" s="2" t="str">
        <f>IF(はじめに出場選手の入力!J37="","",はじめに出場選手の入力!J37)</f>
        <v/>
      </c>
      <c r="D60" s="2" t="str">
        <f>IF(はじめに出場選手の入力!K37="","",はじめに出場選手の入力!K37)</f>
        <v/>
      </c>
      <c r="E60" s="2" t="str">
        <f>IF(はじめに出場選手の入力!L37="","",はじめに出場選手の入力!L37)</f>
        <v/>
      </c>
      <c r="F60" s="114" t="str">
        <f>IF(RIGHTB(E60,2)="小","S"&amp;はじめに出場選手の入力!M37,(IF(RIGHTB(E60,2)="中","J"&amp;はじめに出場選手の入力!M37,(IF(RIGHTB(E60,2)="高","H"&amp;はじめに出場選手の入力!M37,(IF(RIGHTB(E60,2)="一","A"&amp;はじめに出場選手の入力!M37,(IF(RIGHTB(E60,2)="大","D"&amp;はじめに出場選手の入力!M37,"")))))))))</f>
        <v/>
      </c>
      <c r="G60" s="2"/>
      <c r="H60" s="2"/>
      <c r="I60" s="2"/>
      <c r="J60" s="2"/>
      <c r="K60" s="2"/>
      <c r="L60" s="2"/>
      <c r="M60" s="2"/>
      <c r="N60" s="2"/>
      <c r="O60" s="2"/>
      <c r="P60" s="2">
        <f t="shared" si="3"/>
        <v>0</v>
      </c>
      <c r="Q60" s="354" t="str">
        <f t="shared" si="2"/>
        <v>未入力</v>
      </c>
      <c r="R60" s="355"/>
      <c r="S60" s="356"/>
    </row>
    <row r="61" spans="1:25" x14ac:dyDescent="0.2">
      <c r="A61" s="7">
        <v>24</v>
      </c>
      <c r="B61" s="112" t="str">
        <f>IF(はじめに出場選手の入力!I38="","",はじめに出場選手の入力!I38)</f>
        <v/>
      </c>
      <c r="C61" s="112" t="str">
        <f>IF(はじめに出場選手の入力!J38="","",はじめに出場選手の入力!J38)</f>
        <v/>
      </c>
      <c r="D61" s="112" t="str">
        <f>IF(はじめに出場選手の入力!K38="","",はじめに出場選手の入力!K38)</f>
        <v/>
      </c>
      <c r="E61" s="112" t="str">
        <f>IF(はじめに出場選手の入力!L38="","",はじめに出場選手の入力!L38)</f>
        <v/>
      </c>
      <c r="F61" s="113" t="str">
        <f>IF(RIGHTB(E61,2)="小","S"&amp;はじめに出場選手の入力!M38,(IF(RIGHTB(E61,2)="中","J"&amp;はじめに出場選手の入力!M38,(IF(RIGHTB(E61,2)="高","H"&amp;はじめに出場選手の入力!M38,(IF(RIGHTB(E61,2)="一","A"&amp;はじめに出場選手の入力!M38,(IF(RIGHTB(E61,2)="大","D"&amp;はじめに出場選手の入力!M38,"")))))))))</f>
        <v/>
      </c>
      <c r="G61" s="112"/>
      <c r="H61" s="112"/>
      <c r="I61" s="112"/>
      <c r="J61" s="112"/>
      <c r="K61" s="112"/>
      <c r="L61" s="112"/>
      <c r="M61" s="112"/>
      <c r="N61" s="112"/>
      <c r="O61" s="112"/>
      <c r="P61" s="112">
        <f t="shared" si="3"/>
        <v>0</v>
      </c>
      <c r="Q61" s="379" t="str">
        <f t="shared" si="2"/>
        <v>未入力</v>
      </c>
      <c r="R61" s="380"/>
      <c r="S61" s="381"/>
    </row>
    <row r="62" spans="1:25" x14ac:dyDescent="0.2">
      <c r="A62" s="7">
        <v>25</v>
      </c>
      <c r="B62" s="2" t="str">
        <f>IF(はじめに出場選手の入力!I39="","",はじめに出場選手の入力!I39)</f>
        <v/>
      </c>
      <c r="C62" s="2" t="str">
        <f>IF(はじめに出場選手の入力!J39="","",はじめに出場選手の入力!J39)</f>
        <v/>
      </c>
      <c r="D62" s="2" t="str">
        <f>IF(はじめに出場選手の入力!K39="","",はじめに出場選手の入力!K39)</f>
        <v/>
      </c>
      <c r="E62" s="2" t="str">
        <f>IF(はじめに出場選手の入力!L39="","",はじめに出場選手の入力!L39)</f>
        <v/>
      </c>
      <c r="F62" s="114" t="str">
        <f>IF(RIGHTB(E62,2)="小","S"&amp;はじめに出場選手の入力!M39,(IF(RIGHTB(E62,2)="中","J"&amp;はじめに出場選手の入力!M39,(IF(RIGHTB(E62,2)="高","H"&amp;はじめに出場選手の入力!M39,(IF(RIGHTB(E62,2)="一","A"&amp;はじめに出場選手の入力!M39,(IF(RIGHTB(E62,2)="大","D"&amp;はじめに出場選手の入力!M39,"")))))))))</f>
        <v/>
      </c>
      <c r="G62" s="2"/>
      <c r="H62" s="2"/>
      <c r="I62" s="2"/>
      <c r="J62" s="2"/>
      <c r="K62" s="2"/>
      <c r="L62" s="2"/>
      <c r="M62" s="2"/>
      <c r="N62" s="2"/>
      <c r="O62" s="2"/>
      <c r="P62" s="2">
        <f t="shared" si="3"/>
        <v>0</v>
      </c>
      <c r="Q62" s="354" t="str">
        <f t="shared" si="2"/>
        <v>未入力</v>
      </c>
      <c r="R62" s="355"/>
      <c r="S62" s="356"/>
    </row>
    <row r="63" spans="1:25" x14ac:dyDescent="0.2">
      <c r="A63" s="7">
        <v>26</v>
      </c>
      <c r="B63" s="112" t="str">
        <f>IF(はじめに出場選手の入力!I40="","",はじめに出場選手の入力!I40)</f>
        <v/>
      </c>
      <c r="C63" s="112" t="str">
        <f>IF(はじめに出場選手の入力!J40="","",はじめに出場選手の入力!J40)</f>
        <v/>
      </c>
      <c r="D63" s="112" t="str">
        <f>IF(はじめに出場選手の入力!K40="","",はじめに出場選手の入力!K40)</f>
        <v/>
      </c>
      <c r="E63" s="112" t="str">
        <f>IF(はじめに出場選手の入力!L40="","",はじめに出場選手の入力!L40)</f>
        <v/>
      </c>
      <c r="F63" s="113" t="str">
        <f>IF(RIGHTB(E63,2)="小","S"&amp;はじめに出場選手の入力!M40,(IF(RIGHTB(E63,2)="中","J"&amp;はじめに出場選手の入力!M40,(IF(RIGHTB(E63,2)="高","H"&amp;はじめに出場選手の入力!M40,(IF(RIGHTB(E63,2)="一","A"&amp;はじめに出場選手の入力!M40,(IF(RIGHTB(E63,2)="大","D"&amp;はじめに出場選手の入力!M40,"")))))))))</f>
        <v/>
      </c>
      <c r="G63" s="112"/>
      <c r="H63" s="112"/>
      <c r="I63" s="112"/>
      <c r="J63" s="112"/>
      <c r="K63" s="112"/>
      <c r="L63" s="112"/>
      <c r="M63" s="112"/>
      <c r="N63" s="112"/>
      <c r="O63" s="112"/>
      <c r="P63" s="112">
        <f t="shared" si="3"/>
        <v>0</v>
      </c>
      <c r="Q63" s="379" t="str">
        <f t="shared" si="2"/>
        <v>未入力</v>
      </c>
      <c r="R63" s="380"/>
      <c r="S63" s="381"/>
    </row>
    <row r="64" spans="1:25" x14ac:dyDescent="0.2">
      <c r="A64" s="7">
        <v>27</v>
      </c>
      <c r="B64" s="2" t="str">
        <f>IF(はじめに出場選手の入力!I41="","",はじめに出場選手の入力!I41)</f>
        <v/>
      </c>
      <c r="C64" s="2" t="str">
        <f>IF(はじめに出場選手の入力!J41="","",はじめに出場選手の入力!J41)</f>
        <v/>
      </c>
      <c r="D64" s="2" t="str">
        <f>IF(はじめに出場選手の入力!K41="","",はじめに出場選手の入力!K41)</f>
        <v/>
      </c>
      <c r="E64" s="2" t="str">
        <f>IF(はじめに出場選手の入力!L41="","",はじめに出場選手の入力!L41)</f>
        <v/>
      </c>
      <c r="F64" s="114" t="str">
        <f>IF(RIGHTB(E64,2)="小","S"&amp;はじめに出場選手の入力!M41,(IF(RIGHTB(E64,2)="中","J"&amp;はじめに出場選手の入力!M41,(IF(RIGHTB(E64,2)="高","H"&amp;はじめに出場選手の入力!M41,(IF(RIGHTB(E64,2)="一","A"&amp;はじめに出場選手の入力!M41,(IF(RIGHTB(E64,2)="大","D"&amp;はじめに出場選手の入力!M41,"")))))))))</f>
        <v/>
      </c>
      <c r="G64" s="2"/>
      <c r="H64" s="2"/>
      <c r="I64" s="2"/>
      <c r="J64" s="2"/>
      <c r="K64" s="2"/>
      <c r="L64" s="2"/>
      <c r="M64" s="2"/>
      <c r="N64" s="2"/>
      <c r="O64" s="2"/>
      <c r="P64" s="2">
        <f t="shared" si="3"/>
        <v>0</v>
      </c>
      <c r="Q64" s="354" t="str">
        <f t="shared" si="2"/>
        <v>未入力</v>
      </c>
      <c r="R64" s="355"/>
      <c r="S64" s="356"/>
    </row>
    <row r="65" spans="1:19" x14ac:dyDescent="0.2">
      <c r="A65" s="7">
        <v>28</v>
      </c>
      <c r="B65" s="112" t="str">
        <f>IF(はじめに出場選手の入力!I42="","",はじめに出場選手の入力!I42)</f>
        <v/>
      </c>
      <c r="C65" s="112" t="str">
        <f>IF(はじめに出場選手の入力!J42="","",はじめに出場選手の入力!J42)</f>
        <v/>
      </c>
      <c r="D65" s="112" t="str">
        <f>IF(はじめに出場選手の入力!K42="","",はじめに出場選手の入力!K42)</f>
        <v/>
      </c>
      <c r="E65" s="112" t="str">
        <f>IF(はじめに出場選手の入力!L42="","",はじめに出場選手の入力!L42)</f>
        <v/>
      </c>
      <c r="F65" s="113" t="str">
        <f>IF(RIGHTB(E65,2)="小","S"&amp;はじめに出場選手の入力!M42,(IF(RIGHTB(E65,2)="中","J"&amp;はじめに出場選手の入力!M42,(IF(RIGHTB(E65,2)="高","H"&amp;はじめに出場選手の入力!M42,(IF(RIGHTB(E65,2)="一","A"&amp;はじめに出場選手の入力!M42,(IF(RIGHTB(E65,2)="大","D"&amp;はじめに出場選手の入力!M42,"")))))))))</f>
        <v/>
      </c>
      <c r="G65" s="112"/>
      <c r="H65" s="112"/>
      <c r="I65" s="112"/>
      <c r="J65" s="112"/>
      <c r="K65" s="112"/>
      <c r="L65" s="112"/>
      <c r="M65" s="112"/>
      <c r="N65" s="112"/>
      <c r="O65" s="112"/>
      <c r="P65" s="112">
        <f t="shared" si="3"/>
        <v>0</v>
      </c>
      <c r="Q65" s="379" t="str">
        <f t="shared" si="2"/>
        <v>未入力</v>
      </c>
      <c r="R65" s="380"/>
      <c r="S65" s="381"/>
    </row>
    <row r="66" spans="1:19" x14ac:dyDescent="0.2">
      <c r="A66" s="7">
        <v>29</v>
      </c>
      <c r="B66" s="2" t="str">
        <f>IF(はじめに出場選手の入力!I43="","",はじめに出場選手の入力!I43)</f>
        <v/>
      </c>
      <c r="C66" s="2" t="str">
        <f>IF(はじめに出場選手の入力!J43="","",はじめに出場選手の入力!J43)</f>
        <v/>
      </c>
      <c r="D66" s="2" t="str">
        <f>IF(はじめに出場選手の入力!K43="","",はじめに出場選手の入力!K43)</f>
        <v/>
      </c>
      <c r="E66" s="2" t="str">
        <f>IF(はじめに出場選手の入力!L43="","",はじめに出場選手の入力!L43)</f>
        <v/>
      </c>
      <c r="F66" s="114" t="str">
        <f>IF(RIGHTB(E66,2)="小","S"&amp;はじめに出場選手の入力!M43,(IF(RIGHTB(E66,2)="中","J"&amp;はじめに出場選手の入力!M43,(IF(RIGHTB(E66,2)="高","H"&amp;はじめに出場選手の入力!M43,(IF(RIGHTB(E66,2)="一","A"&amp;はじめに出場選手の入力!M43,(IF(RIGHTB(E66,2)="大","D"&amp;はじめに出場選手の入力!M43,"")))))))))</f>
        <v/>
      </c>
      <c r="G66" s="2"/>
      <c r="H66" s="2"/>
      <c r="I66" s="2"/>
      <c r="J66" s="2"/>
      <c r="K66" s="2"/>
      <c r="L66" s="2"/>
      <c r="M66" s="2"/>
      <c r="N66" s="2"/>
      <c r="O66" s="2"/>
      <c r="P66" s="2">
        <f t="shared" si="3"/>
        <v>0</v>
      </c>
      <c r="Q66" s="354" t="str">
        <f t="shared" si="2"/>
        <v>未入力</v>
      </c>
      <c r="R66" s="355"/>
      <c r="S66" s="356"/>
    </row>
    <row r="67" spans="1:19" x14ac:dyDescent="0.2">
      <c r="A67" s="7">
        <v>30</v>
      </c>
      <c r="B67" s="112" t="str">
        <f>IF(はじめに出場選手の入力!I44="","",はじめに出場選手の入力!I44)</f>
        <v/>
      </c>
      <c r="C67" s="112" t="str">
        <f>IF(はじめに出場選手の入力!J44="","",はじめに出場選手の入力!J44)</f>
        <v/>
      </c>
      <c r="D67" s="112" t="str">
        <f>IF(はじめに出場選手の入力!K44="","",はじめに出場選手の入力!K44)</f>
        <v/>
      </c>
      <c r="E67" s="112" t="str">
        <f>IF(はじめに出場選手の入力!L44="","",はじめに出場選手の入力!L44)</f>
        <v/>
      </c>
      <c r="F67" s="113" t="str">
        <f>IF(RIGHTB(E67,2)="小","S"&amp;はじめに出場選手の入力!M44,(IF(RIGHTB(E67,2)="中","J"&amp;はじめに出場選手の入力!M44,(IF(RIGHTB(E67,2)="高","H"&amp;はじめに出場選手の入力!M44,(IF(RIGHTB(E67,2)="一","A"&amp;はじめに出場選手の入力!M44,(IF(RIGHTB(E67,2)="大","D"&amp;はじめに出場選手の入力!M44,"")))))))))</f>
        <v/>
      </c>
      <c r="G67" s="112"/>
      <c r="H67" s="112"/>
      <c r="I67" s="112"/>
      <c r="J67" s="112"/>
      <c r="K67" s="112"/>
      <c r="L67" s="112"/>
      <c r="M67" s="112"/>
      <c r="N67" s="112"/>
      <c r="O67" s="112"/>
      <c r="P67" s="112">
        <f t="shared" si="3"/>
        <v>0</v>
      </c>
      <c r="Q67" s="379" t="str">
        <f t="shared" si="2"/>
        <v>未入力</v>
      </c>
      <c r="R67" s="380"/>
      <c r="S67" s="381"/>
    </row>
  </sheetData>
  <sheetProtection selectLockedCells="1"/>
  <sortState xmlns:xlrd2="http://schemas.microsoft.com/office/spreadsheetml/2017/richdata2" ref="A3:WWQ239">
    <sortCondition ref="G3:G239"/>
  </sortState>
  <customSheetViews>
    <customSheetView guid="{960CDFFA-2720-416F-86BE-61EFB67F3268}" scale="85">
      <selection activeCell="L6" sqref="L6"/>
      <colBreaks count="1" manualBreakCount="1">
        <brk id="24" max="1048575" man="1"/>
      </colBreaks>
      <pageMargins left="0.70866141732283472" right="0.70866141732283472" top="0.74803149606299213" bottom="0.48" header="0.31496062992125984" footer="0.31496062992125984"/>
      <pageSetup paperSize="9" scale="69" orientation="landscape" r:id="rId1"/>
    </customSheetView>
  </customSheetViews>
  <mergeCells count="40">
    <mergeCell ref="Q64:S64"/>
    <mergeCell ref="Q65:S65"/>
    <mergeCell ref="Q66:S66"/>
    <mergeCell ref="Q67:S67"/>
    <mergeCell ref="Q59:S59"/>
    <mergeCell ref="Q60:S60"/>
    <mergeCell ref="Q61:S61"/>
    <mergeCell ref="Q62:S62"/>
    <mergeCell ref="Q63:S63"/>
    <mergeCell ref="Q54:S54"/>
    <mergeCell ref="Q55:S55"/>
    <mergeCell ref="Q56:S56"/>
    <mergeCell ref="Q57:S57"/>
    <mergeCell ref="Q58:S58"/>
    <mergeCell ref="Q49:S49"/>
    <mergeCell ref="Q50:S50"/>
    <mergeCell ref="Q51:S51"/>
    <mergeCell ref="Q52:S52"/>
    <mergeCell ref="Q53:S53"/>
    <mergeCell ref="C1:C2"/>
    <mergeCell ref="G36:P36"/>
    <mergeCell ref="G3:T3"/>
    <mergeCell ref="X2:Z4"/>
    <mergeCell ref="X6:Z43"/>
    <mergeCell ref="X45:Y45"/>
    <mergeCell ref="X46:Y47"/>
    <mergeCell ref="X49:Y49"/>
    <mergeCell ref="X50:Y51"/>
    <mergeCell ref="Q37:S37"/>
    <mergeCell ref="Q38:S38"/>
    <mergeCell ref="Q39:S39"/>
    <mergeCell ref="Q40:S40"/>
    <mergeCell ref="Q41:S41"/>
    <mergeCell ref="Q42:S42"/>
    <mergeCell ref="Q43:S43"/>
    <mergeCell ref="Q44:S44"/>
    <mergeCell ref="Q45:S45"/>
    <mergeCell ref="Q46:S46"/>
    <mergeCell ref="Q47:S47"/>
    <mergeCell ref="Q48:S48"/>
  </mergeCells>
  <phoneticPr fontId="5"/>
  <pageMargins left="0.70866141732283472" right="0.70866141732283472" top="0.74803149606299213" bottom="0.48" header="0.31496062992125984" footer="0.31496062992125984"/>
  <pageSetup paperSize="9" scale="6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sheetPr>
  <dimension ref="A1:AJ70"/>
  <sheetViews>
    <sheetView zoomScale="55" zoomScaleNormal="55" workbookViewId="0">
      <selection activeCell="AC37" sqref="AC37"/>
    </sheetView>
  </sheetViews>
  <sheetFormatPr defaultColWidth="9" defaultRowHeight="13.2" x14ac:dyDescent="0.2"/>
  <cols>
    <col min="1" max="2" width="8.21875" style="51" customWidth="1"/>
    <col min="3" max="3" width="22" style="55" customWidth="1"/>
    <col min="4" max="4" width="11.21875" style="80" customWidth="1"/>
    <col min="5" max="5" width="7.88671875" style="81" customWidth="1"/>
    <col min="6" max="6" width="18.109375" style="51" customWidth="1"/>
    <col min="7" max="7" width="6" style="51" customWidth="1"/>
    <col min="8" max="8" width="7.88671875" style="81" customWidth="1"/>
    <col min="9" max="9" width="18.109375" style="51" customWidth="1"/>
    <col min="10" max="10" width="6" style="51" customWidth="1"/>
    <col min="11" max="11" width="7.88671875" style="81" customWidth="1"/>
    <col min="12" max="12" width="18.109375" style="51" customWidth="1"/>
    <col min="13" max="13" width="6" style="51" customWidth="1"/>
    <col min="14" max="14" width="7.88671875" style="81" customWidth="1"/>
    <col min="15" max="15" width="18.109375" style="55" customWidth="1"/>
    <col min="16" max="16" width="6" style="55" customWidth="1"/>
    <col min="17" max="17" width="7.88671875" style="81" customWidth="1"/>
    <col min="18" max="18" width="18.109375" style="51" customWidth="1"/>
    <col min="19" max="19" width="6" style="51" customWidth="1"/>
    <col min="20" max="20" width="7.88671875" style="81" customWidth="1"/>
    <col min="21" max="21" width="18.109375" style="51" customWidth="1"/>
    <col min="22" max="22" width="6" style="51" customWidth="1"/>
    <col min="23" max="23" width="4.33203125" customWidth="1"/>
    <col min="24" max="24" width="21.33203125" customWidth="1"/>
    <col min="25" max="25" width="3.33203125" customWidth="1"/>
    <col min="26" max="28" width="8.77734375" customWidth="1"/>
    <col min="29" max="29" width="6.88671875" customWidth="1"/>
    <col min="30" max="30" width="7.21875" customWidth="1"/>
    <col min="31" max="31" width="19.6640625" customWidth="1"/>
    <col min="32" max="32" width="7.33203125" customWidth="1"/>
    <col min="33" max="33" width="6.88671875" customWidth="1"/>
    <col min="34" max="34" width="7.21875" customWidth="1"/>
    <col min="35" max="35" width="19.6640625" customWidth="1"/>
    <col min="36" max="36" width="7.33203125" customWidth="1"/>
  </cols>
  <sheetData>
    <row r="1" spans="1:36" ht="19.5" customHeight="1" x14ac:dyDescent="0.2">
      <c r="A1" s="67" t="s">
        <v>107</v>
      </c>
      <c r="B1" s="52" t="s">
        <v>33</v>
      </c>
      <c r="C1" s="52" t="s">
        <v>90</v>
      </c>
      <c r="D1" s="78" t="s">
        <v>91</v>
      </c>
      <c r="E1" s="79" t="s">
        <v>92</v>
      </c>
      <c r="F1" s="53" t="s">
        <v>64</v>
      </c>
      <c r="G1" s="53" t="s">
        <v>93</v>
      </c>
      <c r="H1" s="79" t="s">
        <v>92</v>
      </c>
      <c r="I1" s="53" t="s">
        <v>64</v>
      </c>
      <c r="J1" s="53" t="s">
        <v>93</v>
      </c>
      <c r="K1" s="79" t="s">
        <v>92</v>
      </c>
      <c r="L1" s="53" t="s">
        <v>64</v>
      </c>
      <c r="M1" s="53" t="s">
        <v>93</v>
      </c>
      <c r="N1" s="79" t="s">
        <v>92</v>
      </c>
      <c r="O1" s="53" t="s">
        <v>64</v>
      </c>
      <c r="P1" s="53" t="s">
        <v>93</v>
      </c>
      <c r="Q1" s="79" t="s">
        <v>92</v>
      </c>
      <c r="R1" s="53" t="s">
        <v>64</v>
      </c>
      <c r="S1" s="53" t="s">
        <v>93</v>
      </c>
      <c r="T1" s="79" t="s">
        <v>92</v>
      </c>
      <c r="U1" s="53" t="s">
        <v>64</v>
      </c>
      <c r="V1" s="53" t="s">
        <v>93</v>
      </c>
    </row>
    <row r="2" spans="1:36" ht="16.8" thickBot="1" x14ac:dyDescent="0.25">
      <c r="A2" s="54" t="s">
        <v>94</v>
      </c>
      <c r="B2" s="71" t="s">
        <v>22</v>
      </c>
      <c r="C2" s="72" t="s">
        <v>133</v>
      </c>
      <c r="D2" s="205">
        <v>10260</v>
      </c>
      <c r="E2" s="107">
        <v>781</v>
      </c>
      <c r="F2" s="73" t="s">
        <v>108</v>
      </c>
      <c r="G2" s="74">
        <v>1</v>
      </c>
      <c r="H2" s="107">
        <v>781</v>
      </c>
      <c r="I2" s="73" t="s">
        <v>113</v>
      </c>
      <c r="J2" s="74">
        <v>1</v>
      </c>
      <c r="K2" s="107">
        <v>94</v>
      </c>
      <c r="L2" s="73" t="s">
        <v>109</v>
      </c>
      <c r="M2" s="74">
        <v>2</v>
      </c>
      <c r="N2" s="107">
        <v>96</v>
      </c>
      <c r="O2" s="73" t="s">
        <v>110</v>
      </c>
      <c r="P2" s="74">
        <v>2</v>
      </c>
      <c r="Q2" s="107">
        <v>97</v>
      </c>
      <c r="R2" s="73" t="s">
        <v>111</v>
      </c>
      <c r="S2" s="74">
        <v>1</v>
      </c>
      <c r="T2" s="107">
        <v>100</v>
      </c>
      <c r="U2" s="73" t="s">
        <v>112</v>
      </c>
      <c r="V2" s="74">
        <v>1</v>
      </c>
    </row>
    <row r="3" spans="1:36" ht="20.399999999999999" customHeight="1" x14ac:dyDescent="0.2">
      <c r="D3" s="383" t="s">
        <v>353</v>
      </c>
      <c r="G3" s="209" t="s">
        <v>275</v>
      </c>
      <c r="H3" s="207"/>
      <c r="I3" s="207"/>
      <c r="J3" s="207"/>
      <c r="K3" s="207"/>
      <c r="L3" s="207"/>
      <c r="M3" s="207"/>
      <c r="N3" s="207"/>
      <c r="O3" s="207"/>
      <c r="P3" s="207"/>
      <c r="Q3" s="207"/>
      <c r="R3" s="207"/>
      <c r="S3" s="207"/>
      <c r="T3" s="207"/>
      <c r="U3" s="207"/>
      <c r="V3" s="207"/>
      <c r="X3" s="396" t="s">
        <v>65</v>
      </c>
    </row>
    <row r="4" spans="1:36" ht="20.399999999999999" customHeight="1" thickBot="1" x14ac:dyDescent="0.25">
      <c r="D4" s="384"/>
      <c r="G4" s="209" t="s">
        <v>350</v>
      </c>
      <c r="H4" s="208"/>
      <c r="I4" s="208"/>
      <c r="J4" s="208"/>
      <c r="K4" s="208"/>
      <c r="L4" s="208"/>
      <c r="M4" s="208"/>
      <c r="N4" s="208"/>
      <c r="O4" s="208"/>
      <c r="P4" s="208"/>
      <c r="Q4" s="208"/>
      <c r="R4" s="208"/>
      <c r="S4" s="208"/>
      <c r="T4" s="208"/>
      <c r="U4" s="208"/>
      <c r="V4" s="208"/>
      <c r="X4" s="397"/>
      <c r="AH4" s="386" t="s">
        <v>313</v>
      </c>
      <c r="AI4" s="387"/>
      <c r="AJ4" s="388"/>
    </row>
    <row r="5" spans="1:36" ht="18.600000000000001" thickBot="1" x14ac:dyDescent="0.25">
      <c r="A5" s="65" t="s">
        <v>89</v>
      </c>
      <c r="B5" s="66"/>
      <c r="C5" s="66"/>
      <c r="D5" s="82"/>
      <c r="E5" s="83"/>
      <c r="F5" s="56"/>
      <c r="G5" s="209" t="s">
        <v>356</v>
      </c>
      <c r="H5" s="84"/>
      <c r="I5" s="57"/>
      <c r="J5" s="57"/>
      <c r="K5" s="83"/>
      <c r="L5" s="56"/>
      <c r="M5" s="56"/>
      <c r="N5" s="87"/>
      <c r="O5" s="57"/>
      <c r="P5" s="57"/>
      <c r="Q5" s="87"/>
      <c r="R5" s="56"/>
      <c r="S5" s="56"/>
      <c r="T5" s="83"/>
      <c r="U5" s="57"/>
      <c r="V5" s="57"/>
      <c r="W5" s="58"/>
      <c r="X5" s="398"/>
      <c r="Z5" s="63" t="s">
        <v>81</v>
      </c>
      <c r="AD5" s="395" t="s">
        <v>250</v>
      </c>
      <c r="AE5" s="390"/>
      <c r="AF5" s="391"/>
      <c r="AH5" s="389" t="s">
        <v>251</v>
      </c>
      <c r="AI5" s="390"/>
      <c r="AJ5" s="391"/>
    </row>
    <row r="6" spans="1:36" ht="17.399999999999999" customHeight="1" x14ac:dyDescent="0.2">
      <c r="A6" s="59"/>
      <c r="B6" s="52" t="s">
        <v>33</v>
      </c>
      <c r="C6" s="52" t="s">
        <v>90</v>
      </c>
      <c r="D6" s="78" t="s">
        <v>91</v>
      </c>
      <c r="E6" s="78" t="s">
        <v>92</v>
      </c>
      <c r="F6" s="52" t="s">
        <v>64</v>
      </c>
      <c r="G6" s="52" t="s">
        <v>93</v>
      </c>
      <c r="H6" s="78" t="s">
        <v>92</v>
      </c>
      <c r="I6" s="52" t="s">
        <v>64</v>
      </c>
      <c r="J6" s="52" t="s">
        <v>93</v>
      </c>
      <c r="K6" s="78" t="s">
        <v>92</v>
      </c>
      <c r="L6" s="52" t="s">
        <v>64</v>
      </c>
      <c r="M6" s="52" t="s">
        <v>93</v>
      </c>
      <c r="N6" s="78" t="s">
        <v>92</v>
      </c>
      <c r="O6" s="52" t="s">
        <v>64</v>
      </c>
      <c r="P6" s="52" t="s">
        <v>93</v>
      </c>
      <c r="Q6" s="78" t="s">
        <v>92</v>
      </c>
      <c r="R6" s="52" t="s">
        <v>64</v>
      </c>
      <c r="S6" s="52" t="s">
        <v>93</v>
      </c>
      <c r="T6" s="78" t="s">
        <v>92</v>
      </c>
      <c r="U6" s="52" t="s">
        <v>64</v>
      </c>
      <c r="V6" s="52" t="s">
        <v>93</v>
      </c>
      <c r="W6" s="58"/>
      <c r="Z6" s="1" t="s">
        <v>119</v>
      </c>
      <c r="AA6" s="1" t="s">
        <v>120</v>
      </c>
      <c r="AB6" s="1" t="s">
        <v>118</v>
      </c>
      <c r="AD6" s="269" t="s">
        <v>351</v>
      </c>
      <c r="AE6" s="77" t="s">
        <v>64</v>
      </c>
      <c r="AF6" s="77" t="s">
        <v>93</v>
      </c>
      <c r="AG6" s="5"/>
      <c r="AH6" s="269" t="s">
        <v>351</v>
      </c>
      <c r="AI6" s="103" t="s">
        <v>64</v>
      </c>
      <c r="AJ6" s="102" t="s">
        <v>93</v>
      </c>
    </row>
    <row r="7" spans="1:36" ht="17.399999999999999" customHeight="1" x14ac:dyDescent="0.2">
      <c r="A7" s="60" t="s">
        <v>94</v>
      </c>
      <c r="B7" s="75" t="str">
        <f>はじめに出場選手の入力!$C$5</f>
        <v>石川県</v>
      </c>
      <c r="C7" s="76" t="str">
        <f>+はじめに出場選手の入力!$E$5&amp;"　"&amp;"Ａ"</f>
        <v>　Ａ</v>
      </c>
      <c r="D7" s="206"/>
      <c r="E7" s="270"/>
      <c r="F7" s="267"/>
      <c r="G7" s="77"/>
      <c r="H7" s="270"/>
      <c r="I7" s="267"/>
      <c r="J7" s="77"/>
      <c r="K7" s="270"/>
      <c r="L7" s="267"/>
      <c r="M7" s="77"/>
      <c r="N7" s="270"/>
      <c r="O7" s="267"/>
      <c r="P7" s="77"/>
      <c r="Q7" s="270"/>
      <c r="R7" s="267"/>
      <c r="S7" s="77"/>
      <c r="T7" s="270"/>
      <c r="U7" s="267"/>
      <c r="V7" s="77"/>
      <c r="W7" s="58"/>
      <c r="Z7" s="399">
        <f>+COUNTA(D7:D14)</f>
        <v>0</v>
      </c>
      <c r="AA7" s="399">
        <f>+COUNTA(D18:D25)</f>
        <v>0</v>
      </c>
      <c r="AB7" s="399">
        <f>+COUNTA(D29:D36)</f>
        <v>0</v>
      </c>
      <c r="AC7" s="5"/>
      <c r="AD7" s="271">
        <f>はじめに出場選手の入力!C15</f>
        <v>0</v>
      </c>
      <c r="AE7" s="266" t="str">
        <f>はじめに出場選手の入力!D15&amp;" M"</f>
        <v xml:space="preserve"> M</v>
      </c>
      <c r="AF7" s="77">
        <f>はじめに出場選手の入力!F15</f>
        <v>0</v>
      </c>
      <c r="AG7" s="52"/>
      <c r="AH7" s="271">
        <f>はじめに出場選手の入力!J15</f>
        <v>0</v>
      </c>
      <c r="AI7" s="265" t="str">
        <f>はじめに出場選手の入力!K15&amp;" W"</f>
        <v xml:space="preserve"> W</v>
      </c>
      <c r="AJ7" s="102">
        <f>はじめに出場選手の入力!M15</f>
        <v>0</v>
      </c>
    </row>
    <row r="8" spans="1:36" ht="17.399999999999999" customHeight="1" x14ac:dyDescent="0.2">
      <c r="A8" s="60" t="s">
        <v>95</v>
      </c>
      <c r="B8" s="75" t="str">
        <f>はじめに出場選手の入力!$C$5</f>
        <v>石川県</v>
      </c>
      <c r="C8" s="76" t="str">
        <f>+はじめに出場選手の入力!$E$5&amp;"　"&amp;"Ｂ"</f>
        <v>　Ｂ</v>
      </c>
      <c r="D8" s="206"/>
      <c r="E8" s="270"/>
      <c r="F8" s="267"/>
      <c r="G8" s="77"/>
      <c r="H8" s="270"/>
      <c r="I8" s="267"/>
      <c r="J8" s="77"/>
      <c r="K8" s="270"/>
      <c r="L8" s="267"/>
      <c r="M8" s="77"/>
      <c r="N8" s="270"/>
      <c r="O8" s="267"/>
      <c r="P8" s="77"/>
      <c r="Q8" s="270"/>
      <c r="R8" s="267"/>
      <c r="S8" s="77"/>
      <c r="T8" s="270"/>
      <c r="U8" s="267"/>
      <c r="V8" s="77"/>
      <c r="W8" s="58"/>
      <c r="Z8" s="399"/>
      <c r="AA8" s="399"/>
      <c r="AB8" s="399"/>
      <c r="AC8" s="5"/>
      <c r="AD8" s="271">
        <f>はじめに出場選手の入力!C16</f>
        <v>0</v>
      </c>
      <c r="AE8" s="266" t="str">
        <f>はじめに出場選手の入力!D16&amp;" M"</f>
        <v xml:space="preserve"> M</v>
      </c>
      <c r="AF8" s="77">
        <f>はじめに出場選手の入力!F16</f>
        <v>0</v>
      </c>
      <c r="AG8" s="61"/>
      <c r="AH8" s="271">
        <f>はじめに出場選手の入力!J16</f>
        <v>0</v>
      </c>
      <c r="AI8" s="265" t="str">
        <f>はじめに出場選手の入力!K16&amp;" W"</f>
        <v xml:space="preserve"> W</v>
      </c>
      <c r="AJ8" s="102">
        <f>はじめに出場選手の入力!M16</f>
        <v>0</v>
      </c>
    </row>
    <row r="9" spans="1:36" ht="17.399999999999999" customHeight="1" thickBot="1" x14ac:dyDescent="0.25">
      <c r="A9" s="60" t="s">
        <v>96</v>
      </c>
      <c r="B9" s="75" t="str">
        <f>はじめに出場選手の入力!$C$5</f>
        <v>石川県</v>
      </c>
      <c r="C9" s="76" t="str">
        <f>+はじめに出場選手の入力!$E$5&amp;"　"&amp;"Ｃ"</f>
        <v>　Ｃ</v>
      </c>
      <c r="D9" s="206"/>
      <c r="E9" s="270"/>
      <c r="F9" s="267"/>
      <c r="G9" s="77"/>
      <c r="H9" s="270"/>
      <c r="I9" s="267"/>
      <c r="J9" s="77"/>
      <c r="K9" s="270"/>
      <c r="L9" s="267"/>
      <c r="M9" s="77"/>
      <c r="N9" s="270"/>
      <c r="O9" s="267"/>
      <c r="P9" s="77"/>
      <c r="Q9" s="270"/>
      <c r="R9" s="267"/>
      <c r="S9" s="77"/>
      <c r="T9" s="270"/>
      <c r="U9" s="267"/>
      <c r="V9" s="77"/>
      <c r="AC9" s="5"/>
      <c r="AD9" s="271">
        <f>はじめに出場選手の入力!C17</f>
        <v>0</v>
      </c>
      <c r="AE9" s="266" t="str">
        <f>はじめに出場選手の入力!D17&amp;" M"</f>
        <v xml:space="preserve"> M</v>
      </c>
      <c r="AF9" s="77">
        <f>はじめに出場選手の入力!F17</f>
        <v>0</v>
      </c>
      <c r="AG9" s="61"/>
      <c r="AH9" s="271">
        <f>はじめに出場選手の入力!J17</f>
        <v>0</v>
      </c>
      <c r="AI9" s="265" t="str">
        <f>はじめに出場選手の入力!K17&amp;" W"</f>
        <v xml:space="preserve"> W</v>
      </c>
      <c r="AJ9" s="102">
        <f>はじめに出場選手の入力!M17</f>
        <v>0</v>
      </c>
    </row>
    <row r="10" spans="1:36" ht="17.399999999999999" customHeight="1" x14ac:dyDescent="0.2">
      <c r="A10" s="60" t="s">
        <v>97</v>
      </c>
      <c r="B10" s="75" t="str">
        <f>はじめに出場選手の入力!$C$5</f>
        <v>石川県</v>
      </c>
      <c r="C10" s="76" t="str">
        <f>+はじめに出場選手の入力!$E$5&amp;"　"&amp;"Ｄ"</f>
        <v>　Ｄ</v>
      </c>
      <c r="D10" s="206"/>
      <c r="E10" s="270"/>
      <c r="F10" s="267"/>
      <c r="G10" s="77"/>
      <c r="H10" s="270"/>
      <c r="I10" s="267"/>
      <c r="J10" s="77"/>
      <c r="K10" s="270"/>
      <c r="L10" s="267"/>
      <c r="M10" s="77"/>
      <c r="N10" s="270"/>
      <c r="O10" s="267"/>
      <c r="P10" s="77"/>
      <c r="Q10" s="270"/>
      <c r="R10" s="267"/>
      <c r="S10" s="77"/>
      <c r="T10" s="270"/>
      <c r="U10" s="267"/>
      <c r="V10" s="77"/>
      <c r="X10" s="400" t="s">
        <v>312</v>
      </c>
      <c r="Z10" s="62" t="s">
        <v>36</v>
      </c>
      <c r="AA10" s="10" t="s">
        <v>38</v>
      </c>
      <c r="AB10" s="11"/>
      <c r="AC10" s="5"/>
      <c r="AD10" s="271">
        <f>はじめに出場選手の入力!C18</f>
        <v>0</v>
      </c>
      <c r="AE10" s="266" t="str">
        <f>はじめに出場選手の入力!D18&amp;" M"</f>
        <v xml:space="preserve"> M</v>
      </c>
      <c r="AF10" s="77">
        <f>はじめに出場選手の入力!F18</f>
        <v>0</v>
      </c>
      <c r="AG10" s="61"/>
      <c r="AH10" s="271">
        <f>はじめに出場選手の入力!J18</f>
        <v>0</v>
      </c>
      <c r="AI10" s="265" t="str">
        <f>はじめに出場選手の入力!K18&amp;" W"</f>
        <v xml:space="preserve"> W</v>
      </c>
      <c r="AJ10" s="102">
        <f>はじめに出場選手の入力!M18</f>
        <v>0</v>
      </c>
    </row>
    <row r="11" spans="1:36" ht="17.399999999999999" customHeight="1" x14ac:dyDescent="0.2">
      <c r="A11" s="60" t="s">
        <v>98</v>
      </c>
      <c r="B11" s="75" t="str">
        <f>はじめに出場選手の入力!$C$5</f>
        <v>石川県</v>
      </c>
      <c r="C11" s="76" t="str">
        <f>+はじめに出場選手の入力!$E$5&amp;"　"&amp;"Ｆ"</f>
        <v>　Ｆ</v>
      </c>
      <c r="D11" s="206"/>
      <c r="E11" s="270"/>
      <c r="F11" s="267"/>
      <c r="G11" s="77"/>
      <c r="H11" s="270"/>
      <c r="I11" s="267"/>
      <c r="J11" s="77"/>
      <c r="K11" s="270"/>
      <c r="L11" s="267"/>
      <c r="M11" s="77"/>
      <c r="N11" s="270"/>
      <c r="O11" s="267"/>
      <c r="P11" s="77"/>
      <c r="Q11" s="270"/>
      <c r="R11" s="267"/>
      <c r="S11" s="77"/>
      <c r="T11" s="270"/>
      <c r="U11" s="267"/>
      <c r="V11" s="77"/>
      <c r="X11" s="401"/>
      <c r="Z11" s="375">
        <f>SUM(Z7:AB8)</f>
        <v>0</v>
      </c>
      <c r="AA11" s="393"/>
      <c r="AB11" s="376"/>
      <c r="AC11" s="5"/>
      <c r="AD11" s="271">
        <f>はじめに出場選手の入力!C19</f>
        <v>0</v>
      </c>
      <c r="AE11" s="266" t="str">
        <f>はじめに出場選手の入力!D19&amp;" M"</f>
        <v xml:space="preserve"> M</v>
      </c>
      <c r="AF11" s="77">
        <f>はじめに出場選手の入力!F19</f>
        <v>0</v>
      </c>
      <c r="AG11" s="5"/>
      <c r="AH11" s="271">
        <f>はじめに出場選手の入力!J19</f>
        <v>0</v>
      </c>
      <c r="AI11" s="265" t="str">
        <f>はじめに出場選手の入力!K19&amp;" W"</f>
        <v xml:space="preserve"> W</v>
      </c>
      <c r="AJ11" s="102">
        <f>はじめに出場選手の入力!M19</f>
        <v>0</v>
      </c>
    </row>
    <row r="12" spans="1:36" ht="17.399999999999999" customHeight="1" x14ac:dyDescent="0.2">
      <c r="A12" s="60" t="s">
        <v>99</v>
      </c>
      <c r="B12" s="75" t="str">
        <f>はじめに出場選手の入力!$C$5</f>
        <v>石川県</v>
      </c>
      <c r="C12" s="76" t="str">
        <f>+はじめに出場選手の入力!$E$5&amp;"　"&amp;"Ｅ"</f>
        <v>　Ｅ</v>
      </c>
      <c r="D12" s="206"/>
      <c r="E12" s="270"/>
      <c r="F12" s="267"/>
      <c r="G12" s="77"/>
      <c r="H12" s="270"/>
      <c r="I12" s="267"/>
      <c r="J12" s="77"/>
      <c r="K12" s="270"/>
      <c r="L12" s="267"/>
      <c r="M12" s="77"/>
      <c r="N12" s="270"/>
      <c r="O12" s="267"/>
      <c r="P12" s="77"/>
      <c r="Q12" s="270"/>
      <c r="R12" s="267"/>
      <c r="S12" s="77"/>
      <c r="T12" s="270"/>
      <c r="U12" s="267"/>
      <c r="V12" s="77"/>
      <c r="X12" s="401"/>
      <c r="Z12" s="377"/>
      <c r="AA12" s="394"/>
      <c r="AB12" s="378"/>
      <c r="AC12" s="5"/>
      <c r="AD12" s="271">
        <f>はじめに出場選手の入力!C20</f>
        <v>0</v>
      </c>
      <c r="AE12" s="266" t="str">
        <f>はじめに出場選手の入力!D20&amp;" M"</f>
        <v xml:space="preserve"> M</v>
      </c>
      <c r="AF12" s="77">
        <f>はじめに出場選手の入力!F20</f>
        <v>0</v>
      </c>
      <c r="AG12" s="5"/>
      <c r="AH12" s="271">
        <f>はじめに出場選手の入力!J20</f>
        <v>0</v>
      </c>
      <c r="AI12" s="265" t="str">
        <f>はじめに出場選手の入力!K20&amp;" W"</f>
        <v xml:space="preserve"> W</v>
      </c>
      <c r="AJ12" s="102">
        <f>はじめに出場選手の入力!M20</f>
        <v>0</v>
      </c>
    </row>
    <row r="13" spans="1:36" ht="17.399999999999999" customHeight="1" x14ac:dyDescent="0.2">
      <c r="A13" s="60" t="s">
        <v>100</v>
      </c>
      <c r="B13" s="75" t="str">
        <f>はじめに出場選手の入力!$C$5</f>
        <v>石川県</v>
      </c>
      <c r="C13" s="76" t="str">
        <f>+はじめに出場選手の入力!$E$5&amp;"　"&amp;"Ｇ"</f>
        <v>　Ｇ</v>
      </c>
      <c r="D13" s="206"/>
      <c r="E13" s="270"/>
      <c r="F13" s="267"/>
      <c r="G13" s="77"/>
      <c r="H13" s="270"/>
      <c r="I13" s="267"/>
      <c r="J13" s="77"/>
      <c r="K13" s="270"/>
      <c r="L13" s="267"/>
      <c r="M13" s="77"/>
      <c r="N13" s="270"/>
      <c r="O13" s="267"/>
      <c r="P13" s="77"/>
      <c r="Q13" s="270"/>
      <c r="R13" s="267"/>
      <c r="S13" s="77"/>
      <c r="T13" s="270"/>
      <c r="U13" s="267"/>
      <c r="V13" s="77"/>
      <c r="X13" s="401"/>
      <c r="Z13" s="5"/>
      <c r="AA13" s="5"/>
      <c r="AB13" s="5"/>
      <c r="AC13" s="5"/>
      <c r="AD13" s="271">
        <f>はじめに出場選手の入力!C21</f>
        <v>0</v>
      </c>
      <c r="AE13" s="266" t="str">
        <f>はじめに出場選手の入力!D21&amp;" M"</f>
        <v xml:space="preserve"> M</v>
      </c>
      <c r="AF13" s="77">
        <f>はじめに出場選手の入力!F21</f>
        <v>0</v>
      </c>
      <c r="AG13" s="5"/>
      <c r="AH13" s="271">
        <f>はじめに出場選手の入力!J21</f>
        <v>0</v>
      </c>
      <c r="AI13" s="265" t="str">
        <f>はじめに出場選手の入力!K21&amp;" W"</f>
        <v xml:space="preserve"> W</v>
      </c>
      <c r="AJ13" s="102">
        <f>はじめに出場選手の入力!M21</f>
        <v>0</v>
      </c>
    </row>
    <row r="14" spans="1:36" ht="17.399999999999999" customHeight="1" x14ac:dyDescent="0.2">
      <c r="A14" s="60" t="s">
        <v>101</v>
      </c>
      <c r="B14" s="75" t="str">
        <f>はじめに出場選手の入力!$C$5</f>
        <v>石川県</v>
      </c>
      <c r="C14" s="76" t="str">
        <f>+はじめに出場選手の入力!$E$5&amp;"　"&amp;"Ｈ"</f>
        <v>　Ｈ</v>
      </c>
      <c r="D14" s="206"/>
      <c r="E14" s="270"/>
      <c r="F14" s="267"/>
      <c r="G14" s="77"/>
      <c r="H14" s="270"/>
      <c r="I14" s="267"/>
      <c r="J14" s="77"/>
      <c r="K14" s="270"/>
      <c r="L14" s="267"/>
      <c r="M14" s="77"/>
      <c r="N14" s="270"/>
      <c r="O14" s="267"/>
      <c r="P14" s="77"/>
      <c r="Q14" s="270"/>
      <c r="R14" s="267"/>
      <c r="S14" s="77"/>
      <c r="T14" s="270"/>
      <c r="U14" s="267"/>
      <c r="V14" s="77"/>
      <c r="X14" s="401"/>
      <c r="Z14" s="5"/>
      <c r="AA14" s="5"/>
      <c r="AB14" s="5"/>
      <c r="AC14" s="5"/>
      <c r="AD14" s="271">
        <f>はじめに出場選手の入力!C22</f>
        <v>0</v>
      </c>
      <c r="AE14" s="266" t="str">
        <f>はじめに出場選手の入力!D22&amp;" M"</f>
        <v xml:space="preserve"> M</v>
      </c>
      <c r="AF14" s="77">
        <f>はじめに出場選手の入力!F22</f>
        <v>0</v>
      </c>
      <c r="AG14" s="5"/>
      <c r="AH14" s="271">
        <f>はじめに出場選手の入力!J22</f>
        <v>0</v>
      </c>
      <c r="AI14" s="265" t="str">
        <f>はじめに出場選手の入力!K22&amp;" W"</f>
        <v xml:space="preserve"> W</v>
      </c>
      <c r="AJ14" s="102">
        <f>はじめに出場選手の入力!M22</f>
        <v>0</v>
      </c>
    </row>
    <row r="15" spans="1:36" ht="17.399999999999999" customHeight="1" thickBot="1" x14ac:dyDescent="0.25">
      <c r="A15" s="88"/>
      <c r="B15" s="88"/>
      <c r="C15" s="84"/>
      <c r="D15" s="84"/>
      <c r="E15" s="84"/>
      <c r="F15" s="84"/>
      <c r="G15" s="84"/>
      <c r="H15" s="84"/>
      <c r="I15" s="84"/>
      <c r="J15" s="84"/>
      <c r="K15" s="84"/>
      <c r="L15" s="84"/>
      <c r="M15" s="84"/>
      <c r="N15" s="84"/>
      <c r="O15" s="84"/>
      <c r="P15" s="84"/>
      <c r="Q15" s="84"/>
      <c r="R15" s="84"/>
      <c r="S15" s="84"/>
      <c r="T15" s="84"/>
      <c r="U15" s="84"/>
      <c r="V15" s="84"/>
      <c r="X15" s="401"/>
      <c r="Z15" s="5"/>
      <c r="AA15" s="5"/>
      <c r="AB15" s="5"/>
      <c r="AC15" s="5"/>
      <c r="AD15" s="271">
        <f>はじめに出場選手の入力!C23</f>
        <v>0</v>
      </c>
      <c r="AE15" s="266" t="str">
        <f>はじめに出場選手の入力!D23&amp;" M"</f>
        <v xml:space="preserve"> M</v>
      </c>
      <c r="AF15" s="77">
        <f>はじめに出場選手の入力!F23</f>
        <v>0</v>
      </c>
      <c r="AG15" s="5"/>
      <c r="AH15" s="271">
        <f>はじめに出場選手の入力!J23</f>
        <v>0</v>
      </c>
      <c r="AI15" s="265" t="str">
        <f>はじめに出場選手の入力!K23&amp;" W"</f>
        <v xml:space="preserve"> W</v>
      </c>
      <c r="AJ15" s="102">
        <f>はじめに出場選手の入力!M23</f>
        <v>0</v>
      </c>
    </row>
    <row r="16" spans="1:36" ht="17.399999999999999" customHeight="1" thickBot="1" x14ac:dyDescent="0.25">
      <c r="A16" s="272" t="s">
        <v>102</v>
      </c>
      <c r="B16" s="317"/>
      <c r="C16" s="317"/>
      <c r="D16" s="318"/>
      <c r="E16" s="276"/>
      <c r="F16" s="276"/>
      <c r="G16" s="276"/>
      <c r="H16" s="276"/>
      <c r="I16" s="276"/>
      <c r="J16" s="276"/>
      <c r="K16" s="276"/>
      <c r="L16" s="276"/>
      <c r="M16" s="276"/>
      <c r="N16" s="278"/>
      <c r="O16" s="277"/>
      <c r="P16" s="277"/>
      <c r="Q16" s="278"/>
      <c r="R16" s="276"/>
      <c r="S16" s="276"/>
      <c r="T16" s="276"/>
      <c r="U16" s="277"/>
      <c r="V16" s="277"/>
      <c r="X16" s="401"/>
      <c r="Z16" s="5"/>
      <c r="AA16" s="5"/>
      <c r="AB16" s="5"/>
      <c r="AC16" s="5"/>
      <c r="AD16" s="271">
        <f>はじめに出場選手の入力!C24</f>
        <v>0</v>
      </c>
      <c r="AE16" s="266" t="str">
        <f>はじめに出場選手の入力!D24&amp;" M"</f>
        <v xml:space="preserve"> M</v>
      </c>
      <c r="AF16" s="77">
        <f>はじめに出場選手の入力!F24</f>
        <v>0</v>
      </c>
      <c r="AG16" s="5"/>
      <c r="AH16" s="271">
        <f>はじめに出場選手の入力!J24</f>
        <v>0</v>
      </c>
      <c r="AI16" s="265" t="str">
        <f>はじめに出場選手の入力!K24&amp;" W"</f>
        <v xml:space="preserve"> W</v>
      </c>
      <c r="AJ16" s="102">
        <f>はじめに出場選手の入力!M24</f>
        <v>0</v>
      </c>
    </row>
    <row r="17" spans="1:36" ht="17.399999999999999" customHeight="1" x14ac:dyDescent="0.2">
      <c r="A17" s="279"/>
      <c r="B17" s="280" t="s">
        <v>33</v>
      </c>
      <c r="C17" s="280" t="s">
        <v>90</v>
      </c>
      <c r="D17" s="280" t="s">
        <v>91</v>
      </c>
      <c r="E17" s="297" t="s">
        <v>92</v>
      </c>
      <c r="F17" s="297" t="s">
        <v>64</v>
      </c>
      <c r="G17" s="297" t="s">
        <v>93</v>
      </c>
      <c r="H17" s="297" t="s">
        <v>92</v>
      </c>
      <c r="I17" s="297" t="s">
        <v>64</v>
      </c>
      <c r="J17" s="297" t="s">
        <v>93</v>
      </c>
      <c r="K17" s="297" t="s">
        <v>92</v>
      </c>
      <c r="L17" s="297" t="s">
        <v>64</v>
      </c>
      <c r="M17" s="297" t="s">
        <v>93</v>
      </c>
      <c r="N17" s="297" t="s">
        <v>92</v>
      </c>
      <c r="O17" s="297" t="s">
        <v>64</v>
      </c>
      <c r="P17" s="297" t="s">
        <v>93</v>
      </c>
      <c r="Q17" s="297" t="s">
        <v>92</v>
      </c>
      <c r="R17" s="297" t="s">
        <v>64</v>
      </c>
      <c r="S17" s="297" t="s">
        <v>93</v>
      </c>
      <c r="T17" s="297" t="s">
        <v>92</v>
      </c>
      <c r="U17" s="297" t="s">
        <v>64</v>
      </c>
      <c r="V17" s="297" t="s">
        <v>93</v>
      </c>
      <c r="W17" s="58"/>
      <c r="X17" s="401"/>
      <c r="Z17" s="63" t="s">
        <v>116</v>
      </c>
      <c r="AD17" s="271">
        <f>はじめに出場選手の入力!C25</f>
        <v>0</v>
      </c>
      <c r="AE17" s="266" t="str">
        <f>はじめに出場選手の入力!D25&amp;" M"</f>
        <v xml:space="preserve"> M</v>
      </c>
      <c r="AF17" s="77">
        <f>はじめに出場選手の入力!F25</f>
        <v>0</v>
      </c>
      <c r="AG17" s="5"/>
      <c r="AH17" s="271">
        <f>はじめに出場選手の入力!J25</f>
        <v>0</v>
      </c>
      <c r="AI17" s="265" t="str">
        <f>はじめに出場選手の入力!K25&amp;" W"</f>
        <v xml:space="preserve"> W</v>
      </c>
      <c r="AJ17" s="102">
        <f>はじめに出場選手の入力!M25</f>
        <v>0</v>
      </c>
    </row>
    <row r="18" spans="1:36" ht="17.399999999999999" customHeight="1" x14ac:dyDescent="0.2">
      <c r="A18" s="282" t="s">
        <v>115</v>
      </c>
      <c r="B18" s="300" t="str">
        <f>はじめに出場選手の入力!$C$5</f>
        <v>石川県</v>
      </c>
      <c r="C18" s="301" t="str">
        <f>+はじめに出場選手の入力!$E$5&amp;"　"&amp;"Ａ"</f>
        <v>　Ａ</v>
      </c>
      <c r="D18" s="301"/>
      <c r="E18" s="302"/>
      <c r="F18" s="303"/>
      <c r="G18" s="304"/>
      <c r="H18" s="302"/>
      <c r="I18" s="303"/>
      <c r="J18" s="304"/>
      <c r="K18" s="302"/>
      <c r="L18" s="303"/>
      <c r="M18" s="304"/>
      <c r="N18" s="302"/>
      <c r="O18" s="303"/>
      <c r="P18" s="304"/>
      <c r="Q18" s="302"/>
      <c r="R18" s="303"/>
      <c r="S18" s="304"/>
      <c r="T18" s="302"/>
      <c r="U18" s="303"/>
      <c r="V18" s="304"/>
      <c r="X18" s="401"/>
      <c r="Z18" s="1" t="s">
        <v>119</v>
      </c>
      <c r="AA18" s="1" t="s">
        <v>120</v>
      </c>
      <c r="AB18" s="1" t="s">
        <v>118</v>
      </c>
      <c r="AC18" s="5"/>
      <c r="AD18" s="271">
        <f>はじめに出場選手の入力!C26</f>
        <v>0</v>
      </c>
      <c r="AE18" s="266" t="str">
        <f>はじめに出場選手の入力!D26&amp;" M"</f>
        <v xml:space="preserve"> M</v>
      </c>
      <c r="AF18" s="77">
        <f>はじめに出場選手の入力!F26</f>
        <v>0</v>
      </c>
      <c r="AG18" s="5"/>
      <c r="AH18" s="271">
        <f>はじめに出場選手の入力!J26</f>
        <v>0</v>
      </c>
      <c r="AI18" s="265" t="str">
        <f>はじめに出場選手の入力!K26&amp;" W"</f>
        <v xml:space="preserve"> W</v>
      </c>
      <c r="AJ18" s="102">
        <f>はじめに出場選手の入力!M26</f>
        <v>0</v>
      </c>
    </row>
    <row r="19" spans="1:36" ht="17.399999999999999" customHeight="1" x14ac:dyDescent="0.2">
      <c r="A19" s="282" t="s">
        <v>117</v>
      </c>
      <c r="B19" s="300" t="str">
        <f>はじめに出場選手の入力!$C$5</f>
        <v>石川県</v>
      </c>
      <c r="C19" s="301" t="str">
        <f>+はじめに出場選手の入力!$E$5&amp;"　"&amp;"Ｂ"</f>
        <v>　Ｂ</v>
      </c>
      <c r="D19" s="301"/>
      <c r="E19" s="302"/>
      <c r="F19" s="303"/>
      <c r="G19" s="304"/>
      <c r="H19" s="302"/>
      <c r="I19" s="303"/>
      <c r="J19" s="304"/>
      <c r="K19" s="302"/>
      <c r="L19" s="303"/>
      <c r="M19" s="304"/>
      <c r="N19" s="302"/>
      <c r="O19" s="303"/>
      <c r="P19" s="304"/>
      <c r="Q19" s="302"/>
      <c r="R19" s="303"/>
      <c r="S19" s="304"/>
      <c r="T19" s="302"/>
      <c r="U19" s="303"/>
      <c r="V19" s="304"/>
      <c r="X19" s="401"/>
      <c r="Z19" s="399">
        <f>+COUNTA(D40:D47)</f>
        <v>0</v>
      </c>
      <c r="AA19" s="399">
        <f>+COUNTA(D51:D58)</f>
        <v>0</v>
      </c>
      <c r="AB19" s="399">
        <f>+COUNTA(D62:D69)</f>
        <v>0</v>
      </c>
      <c r="AC19" s="5"/>
      <c r="AD19" s="271">
        <f>はじめに出場選手の入力!C27</f>
        <v>0</v>
      </c>
      <c r="AE19" s="266" t="str">
        <f>はじめに出場選手の入力!D27&amp;" M"</f>
        <v xml:space="preserve"> M</v>
      </c>
      <c r="AF19" s="77">
        <f>はじめに出場選手の入力!F27</f>
        <v>0</v>
      </c>
      <c r="AG19" s="5"/>
      <c r="AH19" s="271">
        <f>はじめに出場選手の入力!J27</f>
        <v>0</v>
      </c>
      <c r="AI19" s="265" t="str">
        <f>はじめに出場選手の入力!K27&amp;" W"</f>
        <v xml:space="preserve"> W</v>
      </c>
      <c r="AJ19" s="102">
        <f>はじめに出場選手の入力!M27</f>
        <v>0</v>
      </c>
    </row>
    <row r="20" spans="1:36" ht="17.399999999999999" customHeight="1" thickBot="1" x14ac:dyDescent="0.25">
      <c r="A20" s="282" t="s">
        <v>96</v>
      </c>
      <c r="B20" s="300" t="str">
        <f>はじめに出場選手の入力!$C$5</f>
        <v>石川県</v>
      </c>
      <c r="C20" s="301" t="str">
        <f>+はじめに出場選手の入力!$E$5&amp;"　"&amp;"Ｃ"</f>
        <v>　Ｃ</v>
      </c>
      <c r="D20" s="301"/>
      <c r="E20" s="302"/>
      <c r="F20" s="303"/>
      <c r="G20" s="304"/>
      <c r="H20" s="302"/>
      <c r="I20" s="303"/>
      <c r="J20" s="304"/>
      <c r="K20" s="302"/>
      <c r="L20" s="303"/>
      <c r="M20" s="304"/>
      <c r="N20" s="302"/>
      <c r="O20" s="303"/>
      <c r="P20" s="304"/>
      <c r="Q20" s="302"/>
      <c r="R20" s="303"/>
      <c r="S20" s="304"/>
      <c r="T20" s="302"/>
      <c r="U20" s="303"/>
      <c r="V20" s="304"/>
      <c r="X20" s="402"/>
      <c r="Z20" s="399"/>
      <c r="AA20" s="399"/>
      <c r="AB20" s="399"/>
      <c r="AC20" s="5"/>
      <c r="AD20" s="271">
        <f>はじめに出場選手の入力!C28</f>
        <v>0</v>
      </c>
      <c r="AE20" s="266" t="str">
        <f>はじめに出場選手の入力!D28&amp;" M"</f>
        <v xml:space="preserve"> M</v>
      </c>
      <c r="AF20" s="77">
        <f>はじめに出場選手の入力!F28</f>
        <v>0</v>
      </c>
      <c r="AG20" s="5"/>
      <c r="AH20" s="271">
        <f>はじめに出場選手の入力!J28</f>
        <v>0</v>
      </c>
      <c r="AI20" s="265" t="str">
        <f>はじめに出場選手の入力!K28&amp;" W"</f>
        <v xml:space="preserve"> W</v>
      </c>
      <c r="AJ20" s="102">
        <f>はじめに出場選手の入力!M28</f>
        <v>0</v>
      </c>
    </row>
    <row r="21" spans="1:36" ht="17.399999999999999" customHeight="1" x14ac:dyDescent="0.2">
      <c r="A21" s="282" t="s">
        <v>97</v>
      </c>
      <c r="B21" s="300" t="str">
        <f>はじめに出場選手の入力!$C$5</f>
        <v>石川県</v>
      </c>
      <c r="C21" s="301" t="str">
        <f>+はじめに出場選手の入力!$E$5&amp;"　"&amp;"Ｄ"</f>
        <v>　Ｄ</v>
      </c>
      <c r="D21" s="301"/>
      <c r="E21" s="302"/>
      <c r="F21" s="303"/>
      <c r="G21" s="304"/>
      <c r="H21" s="302"/>
      <c r="I21" s="303"/>
      <c r="J21" s="304"/>
      <c r="K21" s="302"/>
      <c r="L21" s="303"/>
      <c r="M21" s="304"/>
      <c r="N21" s="302"/>
      <c r="O21" s="303"/>
      <c r="P21" s="304"/>
      <c r="Q21" s="302"/>
      <c r="R21" s="303"/>
      <c r="S21" s="304"/>
      <c r="T21" s="302"/>
      <c r="U21" s="303"/>
      <c r="V21" s="304"/>
      <c r="X21" s="157"/>
      <c r="AC21" s="5"/>
      <c r="AD21" s="271">
        <f>はじめに出場選手の入力!C29</f>
        <v>0</v>
      </c>
      <c r="AE21" s="266" t="str">
        <f>はじめに出場選手の入力!D29&amp;" M"</f>
        <v xml:space="preserve"> M</v>
      </c>
      <c r="AF21" s="77">
        <f>はじめに出場選手の入力!F29</f>
        <v>0</v>
      </c>
      <c r="AG21" s="5"/>
      <c r="AH21" s="271">
        <f>はじめに出場選手の入力!J29</f>
        <v>0</v>
      </c>
      <c r="AI21" s="265" t="str">
        <f>はじめに出場選手の入力!K29&amp;" W"</f>
        <v xml:space="preserve"> W</v>
      </c>
      <c r="AJ21" s="102">
        <f>はじめに出場選手の入力!M29</f>
        <v>0</v>
      </c>
    </row>
    <row r="22" spans="1:36" ht="17.399999999999999" customHeight="1" x14ac:dyDescent="0.2">
      <c r="A22" s="282" t="s">
        <v>98</v>
      </c>
      <c r="B22" s="300" t="str">
        <f>はじめに出場選手の入力!$C$5</f>
        <v>石川県</v>
      </c>
      <c r="C22" s="301" t="str">
        <f>+はじめに出場選手の入力!$E$5&amp;"　"&amp;"Ｆ"</f>
        <v>　Ｆ</v>
      </c>
      <c r="D22" s="301"/>
      <c r="E22" s="302"/>
      <c r="F22" s="303"/>
      <c r="G22" s="304"/>
      <c r="H22" s="302"/>
      <c r="I22" s="303"/>
      <c r="J22" s="304"/>
      <c r="K22" s="302"/>
      <c r="L22" s="303"/>
      <c r="M22" s="304"/>
      <c r="N22" s="302"/>
      <c r="O22" s="303"/>
      <c r="P22" s="304"/>
      <c r="Q22" s="302"/>
      <c r="R22" s="303"/>
      <c r="S22" s="304"/>
      <c r="T22" s="302"/>
      <c r="U22" s="303"/>
      <c r="V22" s="304"/>
      <c r="X22" s="157"/>
      <c r="Z22" s="62" t="s">
        <v>35</v>
      </c>
      <c r="AA22" s="10" t="s">
        <v>38</v>
      </c>
      <c r="AB22" s="11"/>
      <c r="AC22" s="5"/>
      <c r="AD22" s="271">
        <f>はじめに出場選手の入力!C30</f>
        <v>0</v>
      </c>
      <c r="AE22" s="266" t="str">
        <f>はじめに出場選手の入力!D30&amp;" M"</f>
        <v xml:space="preserve"> M</v>
      </c>
      <c r="AF22" s="77">
        <f>はじめに出場選手の入力!F30</f>
        <v>0</v>
      </c>
      <c r="AG22" s="5"/>
      <c r="AH22" s="271">
        <f>はじめに出場選手の入力!J30</f>
        <v>0</v>
      </c>
      <c r="AI22" s="265" t="str">
        <f>はじめに出場選手の入力!K30&amp;" W"</f>
        <v xml:space="preserve"> W</v>
      </c>
      <c r="AJ22" s="102">
        <f>はじめに出場選手の入力!M30</f>
        <v>0</v>
      </c>
    </row>
    <row r="23" spans="1:36" ht="17.399999999999999" customHeight="1" x14ac:dyDescent="0.2">
      <c r="A23" s="282" t="s">
        <v>99</v>
      </c>
      <c r="B23" s="300" t="str">
        <f>はじめに出場選手の入力!$C$5</f>
        <v>石川県</v>
      </c>
      <c r="C23" s="301" t="str">
        <f>+はじめに出場選手の入力!$E$5&amp;"　"&amp;"Ｅ"</f>
        <v>　Ｅ</v>
      </c>
      <c r="D23" s="301"/>
      <c r="E23" s="302"/>
      <c r="F23" s="303"/>
      <c r="G23" s="304"/>
      <c r="H23" s="302"/>
      <c r="I23" s="303"/>
      <c r="J23" s="304"/>
      <c r="K23" s="302"/>
      <c r="L23" s="303"/>
      <c r="M23" s="304"/>
      <c r="N23" s="302"/>
      <c r="O23" s="303"/>
      <c r="P23" s="304"/>
      <c r="Q23" s="302"/>
      <c r="R23" s="303"/>
      <c r="S23" s="304"/>
      <c r="T23" s="302"/>
      <c r="U23" s="303"/>
      <c r="V23" s="304"/>
      <c r="X23" s="157"/>
      <c r="Z23" s="375">
        <f>SUM(Z19:AB20)</f>
        <v>0</v>
      </c>
      <c r="AA23" s="393"/>
      <c r="AB23" s="376"/>
      <c r="AC23" s="5"/>
      <c r="AD23" s="271">
        <f>はじめに出場選手の入力!C31</f>
        <v>0</v>
      </c>
      <c r="AE23" s="266" t="str">
        <f>はじめに出場選手の入力!D31&amp;" M"</f>
        <v xml:space="preserve"> M</v>
      </c>
      <c r="AF23" s="77">
        <f>はじめに出場選手の入力!F31</f>
        <v>0</v>
      </c>
      <c r="AG23" s="5"/>
      <c r="AH23" s="271">
        <f>はじめに出場選手の入力!J31</f>
        <v>0</v>
      </c>
      <c r="AI23" s="265" t="str">
        <f>はじめに出場選手の入力!K31&amp;" W"</f>
        <v xml:space="preserve"> W</v>
      </c>
      <c r="AJ23" s="102">
        <f>はじめに出場選手の入力!M31</f>
        <v>0</v>
      </c>
    </row>
    <row r="24" spans="1:36" ht="17.399999999999999" customHeight="1" x14ac:dyDescent="0.2">
      <c r="A24" s="282" t="s">
        <v>100</v>
      </c>
      <c r="B24" s="300" t="str">
        <f>はじめに出場選手の入力!$C$5</f>
        <v>石川県</v>
      </c>
      <c r="C24" s="301" t="str">
        <f>+はじめに出場選手の入力!$E$5&amp;"　"&amp;"Ｇ"</f>
        <v>　Ｇ</v>
      </c>
      <c r="D24" s="301"/>
      <c r="E24" s="302"/>
      <c r="F24" s="303"/>
      <c r="G24" s="304"/>
      <c r="H24" s="302"/>
      <c r="I24" s="303"/>
      <c r="J24" s="304"/>
      <c r="K24" s="302"/>
      <c r="L24" s="303"/>
      <c r="M24" s="304"/>
      <c r="N24" s="302"/>
      <c r="O24" s="303"/>
      <c r="P24" s="304"/>
      <c r="Q24" s="302"/>
      <c r="R24" s="303"/>
      <c r="S24" s="304"/>
      <c r="T24" s="302"/>
      <c r="U24" s="303"/>
      <c r="V24" s="304"/>
      <c r="X24" s="157"/>
      <c r="Z24" s="377"/>
      <c r="AA24" s="394"/>
      <c r="AB24" s="378"/>
      <c r="AC24" s="5"/>
      <c r="AD24" s="271">
        <f>はじめに出場選手の入力!C32</f>
        <v>0</v>
      </c>
      <c r="AE24" s="266" t="str">
        <f>はじめに出場選手の入力!D32&amp;" M"</f>
        <v xml:space="preserve"> M</v>
      </c>
      <c r="AF24" s="77">
        <f>はじめに出場選手の入力!F32</f>
        <v>0</v>
      </c>
      <c r="AG24" s="5"/>
      <c r="AH24" s="271">
        <f>はじめに出場選手の入力!J32</f>
        <v>0</v>
      </c>
      <c r="AI24" s="265" t="str">
        <f>はじめに出場選手の入力!K32&amp;" W"</f>
        <v xml:space="preserve"> W</v>
      </c>
      <c r="AJ24" s="102">
        <f>はじめに出場選手の入力!M32</f>
        <v>0</v>
      </c>
    </row>
    <row r="25" spans="1:36" ht="17.399999999999999" customHeight="1" x14ac:dyDescent="0.2">
      <c r="A25" s="282" t="s">
        <v>101</v>
      </c>
      <c r="B25" s="300" t="str">
        <f>はじめに出場選手の入力!$C$5</f>
        <v>石川県</v>
      </c>
      <c r="C25" s="301" t="str">
        <f>+はじめに出場選手の入力!$E$5&amp;"　"&amp;"Ｈ"</f>
        <v>　Ｈ</v>
      </c>
      <c r="D25" s="301"/>
      <c r="E25" s="302"/>
      <c r="F25" s="303"/>
      <c r="G25" s="304"/>
      <c r="H25" s="302"/>
      <c r="I25" s="303"/>
      <c r="J25" s="304"/>
      <c r="K25" s="302"/>
      <c r="L25" s="303"/>
      <c r="M25" s="304"/>
      <c r="N25" s="302"/>
      <c r="O25" s="303"/>
      <c r="P25" s="304"/>
      <c r="Q25" s="302"/>
      <c r="R25" s="303"/>
      <c r="S25" s="304"/>
      <c r="T25" s="302"/>
      <c r="U25" s="303"/>
      <c r="V25" s="304"/>
      <c r="X25" s="157"/>
      <c r="Z25" s="5"/>
      <c r="AA25" s="5"/>
      <c r="AB25" s="5"/>
      <c r="AC25" s="5"/>
      <c r="AD25" s="271">
        <f>はじめに出場選手の入力!C33</f>
        <v>0</v>
      </c>
      <c r="AE25" s="266" t="str">
        <f>はじめに出場選手の入力!D33&amp;" M"</f>
        <v xml:space="preserve"> M</v>
      </c>
      <c r="AF25" s="77">
        <f>はじめに出場選手の入力!F33</f>
        <v>0</v>
      </c>
      <c r="AG25" s="5"/>
      <c r="AH25" s="271">
        <f>はじめに出場選手の入力!J33</f>
        <v>0</v>
      </c>
      <c r="AI25" s="265" t="str">
        <f>はじめに出場選手の入力!K33&amp;" W"</f>
        <v xml:space="preserve"> W</v>
      </c>
      <c r="AJ25" s="102">
        <f>はじめに出場選手の入力!M33</f>
        <v>0</v>
      </c>
    </row>
    <row r="26" spans="1:36" ht="17.399999999999999" customHeight="1" thickBot="1" x14ac:dyDescent="0.25">
      <c r="A26" s="282"/>
      <c r="B26" s="282"/>
      <c r="C26" s="277"/>
      <c r="D26" s="277"/>
      <c r="E26" s="277"/>
      <c r="F26" s="277"/>
      <c r="G26" s="277"/>
      <c r="H26" s="277"/>
      <c r="I26" s="277"/>
      <c r="J26" s="277"/>
      <c r="K26" s="277"/>
      <c r="L26" s="277"/>
      <c r="M26" s="277"/>
      <c r="N26" s="277"/>
      <c r="O26" s="277"/>
      <c r="P26" s="277"/>
      <c r="Q26" s="277"/>
      <c r="R26" s="277"/>
      <c r="S26" s="277"/>
      <c r="T26" s="277"/>
      <c r="U26" s="277"/>
      <c r="V26" s="277"/>
      <c r="X26" s="157"/>
      <c r="Z26" s="5"/>
      <c r="AA26" s="5"/>
      <c r="AB26" s="5"/>
      <c r="AC26" s="5"/>
      <c r="AD26" s="271">
        <f>はじめに出場選手の入力!C34</f>
        <v>0</v>
      </c>
      <c r="AE26" s="266" t="str">
        <f>はじめに出場選手の入力!D34&amp;" M"</f>
        <v xml:space="preserve"> M</v>
      </c>
      <c r="AF26" s="77">
        <f>はじめに出場選手の入力!F34</f>
        <v>0</v>
      </c>
      <c r="AG26" s="5"/>
      <c r="AH26" s="271">
        <f>はじめに出場選手の入力!J34</f>
        <v>0</v>
      </c>
      <c r="AI26" s="265" t="str">
        <f>はじめに出場選手の入力!K34&amp;" W"</f>
        <v xml:space="preserve"> W</v>
      </c>
      <c r="AJ26" s="102">
        <f>はじめに出場選手の入力!M34</f>
        <v>0</v>
      </c>
    </row>
    <row r="27" spans="1:36" ht="17.399999999999999" customHeight="1" thickBot="1" x14ac:dyDescent="0.25">
      <c r="A27" s="272" t="s">
        <v>103</v>
      </c>
      <c r="B27" s="273"/>
      <c r="C27" s="273"/>
      <c r="D27" s="274"/>
      <c r="E27" s="275"/>
      <c r="F27" s="276"/>
      <c r="G27" s="276"/>
      <c r="H27" s="275"/>
      <c r="I27" s="276"/>
      <c r="J27" s="276"/>
      <c r="K27" s="276"/>
      <c r="L27" s="276"/>
      <c r="M27" s="276"/>
      <c r="N27" s="276"/>
      <c r="O27" s="277"/>
      <c r="P27" s="277"/>
      <c r="Q27" s="278"/>
      <c r="R27" s="276"/>
      <c r="S27" s="276"/>
      <c r="T27" s="276"/>
      <c r="U27" s="278"/>
      <c r="V27" s="278"/>
      <c r="X27" s="385" t="s">
        <v>354</v>
      </c>
      <c r="Y27" s="385"/>
      <c r="Z27" s="385"/>
      <c r="AA27" s="385"/>
      <c r="AB27" s="385"/>
      <c r="AC27" s="5"/>
      <c r="AD27" s="271">
        <f>はじめに出場選手の入力!C35</f>
        <v>0</v>
      </c>
      <c r="AE27" s="266" t="str">
        <f>はじめに出場選手の入力!D35&amp;" M"</f>
        <v xml:space="preserve"> M</v>
      </c>
      <c r="AF27" s="77">
        <f>はじめに出場選手の入力!F35</f>
        <v>0</v>
      </c>
      <c r="AG27" s="5"/>
      <c r="AH27" s="271">
        <f>はじめに出場選手の入力!J35</f>
        <v>0</v>
      </c>
      <c r="AI27" s="265" t="str">
        <f>はじめに出場選手の入力!K35&amp;" W"</f>
        <v xml:space="preserve"> W</v>
      </c>
      <c r="AJ27" s="102">
        <f>はじめに出場選手の入力!M35</f>
        <v>0</v>
      </c>
    </row>
    <row r="28" spans="1:36" ht="17.399999999999999" customHeight="1" x14ac:dyDescent="0.2">
      <c r="A28" s="279"/>
      <c r="B28" s="280" t="s">
        <v>33</v>
      </c>
      <c r="C28" s="280" t="s">
        <v>90</v>
      </c>
      <c r="D28" s="280" t="s">
        <v>91</v>
      </c>
      <c r="E28" s="281" t="s">
        <v>114</v>
      </c>
      <c r="F28" s="280" t="s">
        <v>64</v>
      </c>
      <c r="G28" s="281" t="s">
        <v>93</v>
      </c>
      <c r="H28" s="281" t="s">
        <v>114</v>
      </c>
      <c r="I28" s="280" t="s">
        <v>64</v>
      </c>
      <c r="J28" s="281" t="s">
        <v>93</v>
      </c>
      <c r="K28" s="281" t="s">
        <v>114</v>
      </c>
      <c r="L28" s="280" t="s">
        <v>64</v>
      </c>
      <c r="M28" s="281" t="s">
        <v>93</v>
      </c>
      <c r="N28" s="281" t="s">
        <v>114</v>
      </c>
      <c r="O28" s="280" t="s">
        <v>64</v>
      </c>
      <c r="P28" s="281" t="s">
        <v>93</v>
      </c>
      <c r="Q28" s="281" t="s">
        <v>114</v>
      </c>
      <c r="R28" s="280" t="s">
        <v>64</v>
      </c>
      <c r="S28" s="281" t="s">
        <v>93</v>
      </c>
      <c r="T28" s="281" t="s">
        <v>114</v>
      </c>
      <c r="U28" s="280" t="s">
        <v>64</v>
      </c>
      <c r="V28" s="281" t="s">
        <v>93</v>
      </c>
      <c r="W28" s="58"/>
      <c r="X28" s="385"/>
      <c r="Y28" s="385"/>
      <c r="Z28" s="385"/>
      <c r="AA28" s="385"/>
      <c r="AB28" s="385"/>
      <c r="AD28" s="271">
        <f>はじめに出場選手の入力!C36</f>
        <v>0</v>
      </c>
      <c r="AE28" s="266" t="str">
        <f>はじめに出場選手の入力!D36&amp;" M"</f>
        <v xml:space="preserve"> M</v>
      </c>
      <c r="AF28" s="77">
        <f>はじめに出場選手の入力!F36</f>
        <v>0</v>
      </c>
      <c r="AG28" s="5"/>
      <c r="AH28" s="271">
        <f>はじめに出場選手の入力!J36</f>
        <v>0</v>
      </c>
      <c r="AI28" s="265" t="str">
        <f>はじめに出場選手の入力!K36&amp;" W"</f>
        <v xml:space="preserve"> W</v>
      </c>
      <c r="AJ28" s="102">
        <f>はじめに出場選手の入力!M36</f>
        <v>0</v>
      </c>
    </row>
    <row r="29" spans="1:36" ht="17.399999999999999" customHeight="1" x14ac:dyDescent="0.2">
      <c r="A29" s="282" t="s">
        <v>115</v>
      </c>
      <c r="B29" s="283" t="str">
        <f>はじめに出場選手の入力!$C$5</f>
        <v>石川県</v>
      </c>
      <c r="C29" s="284" t="str">
        <f>+はじめに出場選手の入力!$E$5&amp;"　"&amp;"Ａ"</f>
        <v>　Ａ</v>
      </c>
      <c r="D29" s="284"/>
      <c r="E29" s="285"/>
      <c r="F29" s="286"/>
      <c r="G29" s="287"/>
      <c r="H29" s="285"/>
      <c r="I29" s="286"/>
      <c r="J29" s="287"/>
      <c r="K29" s="285"/>
      <c r="L29" s="286"/>
      <c r="M29" s="287"/>
      <c r="N29" s="285"/>
      <c r="O29" s="286"/>
      <c r="P29" s="287"/>
      <c r="Q29" s="285"/>
      <c r="R29" s="286"/>
      <c r="S29" s="287"/>
      <c r="T29" s="285"/>
      <c r="U29" s="286"/>
      <c r="V29" s="287"/>
      <c r="X29" s="385"/>
      <c r="Y29" s="385"/>
      <c r="Z29" s="385"/>
      <c r="AA29" s="385"/>
      <c r="AB29" s="385"/>
      <c r="AC29" s="5"/>
      <c r="AD29" s="271">
        <f>はじめに出場選手の入力!C37</f>
        <v>0</v>
      </c>
      <c r="AE29" s="266" t="str">
        <f>はじめに出場選手の入力!D37&amp;" M"</f>
        <v xml:space="preserve"> M</v>
      </c>
      <c r="AF29" s="77">
        <f>はじめに出場選手の入力!F37</f>
        <v>0</v>
      </c>
      <c r="AG29" s="5"/>
      <c r="AH29" s="271">
        <f>はじめに出場選手の入力!J37</f>
        <v>0</v>
      </c>
      <c r="AI29" s="265" t="str">
        <f>はじめに出場選手の入力!K37&amp;" W"</f>
        <v xml:space="preserve"> W</v>
      </c>
      <c r="AJ29" s="102">
        <f>はじめに出場選手の入力!M37</f>
        <v>0</v>
      </c>
    </row>
    <row r="30" spans="1:36" ht="17.399999999999999" customHeight="1" x14ac:dyDescent="0.2">
      <c r="A30" s="282" t="s">
        <v>117</v>
      </c>
      <c r="B30" s="283" t="str">
        <f>はじめに出場選手の入力!$C$5</f>
        <v>石川県</v>
      </c>
      <c r="C30" s="284" t="str">
        <f>+はじめに出場選手の入力!$E$5&amp;"　"&amp;"Ｂ"</f>
        <v>　Ｂ</v>
      </c>
      <c r="D30" s="284"/>
      <c r="E30" s="285"/>
      <c r="F30" s="286"/>
      <c r="G30" s="287"/>
      <c r="H30" s="285"/>
      <c r="I30" s="286"/>
      <c r="J30" s="287"/>
      <c r="K30" s="285"/>
      <c r="L30" s="286"/>
      <c r="M30" s="287"/>
      <c r="N30" s="285"/>
      <c r="O30" s="286"/>
      <c r="P30" s="287"/>
      <c r="Q30" s="285"/>
      <c r="R30" s="286"/>
      <c r="S30" s="287"/>
      <c r="T30" s="285"/>
      <c r="U30" s="286"/>
      <c r="V30" s="287"/>
      <c r="X30" s="385"/>
      <c r="Y30" s="385"/>
      <c r="Z30" s="385"/>
      <c r="AA30" s="385"/>
      <c r="AB30" s="385"/>
      <c r="AC30" s="5"/>
      <c r="AD30" s="271">
        <f>はじめに出場選手の入力!C38</f>
        <v>0</v>
      </c>
      <c r="AE30" s="266" t="str">
        <f>はじめに出場選手の入力!D38&amp;" M"</f>
        <v xml:space="preserve"> M</v>
      </c>
      <c r="AF30" s="77">
        <f>はじめに出場選手の入力!F38</f>
        <v>0</v>
      </c>
      <c r="AG30" s="5"/>
      <c r="AH30" s="271">
        <f>はじめに出場選手の入力!J38</f>
        <v>0</v>
      </c>
      <c r="AI30" s="265" t="str">
        <f>はじめに出場選手の入力!K38&amp;" W"</f>
        <v xml:space="preserve"> W</v>
      </c>
      <c r="AJ30" s="102">
        <f>はじめに出場選手の入力!M38</f>
        <v>0</v>
      </c>
    </row>
    <row r="31" spans="1:36" ht="17.399999999999999" customHeight="1" x14ac:dyDescent="0.2">
      <c r="A31" s="282" t="s">
        <v>96</v>
      </c>
      <c r="B31" s="283" t="str">
        <f>はじめに出場選手の入力!$C$5</f>
        <v>石川県</v>
      </c>
      <c r="C31" s="284" t="str">
        <f>+はじめに出場選手の入力!$E$5&amp;"　"&amp;"Ｃ"</f>
        <v>　Ｃ</v>
      </c>
      <c r="D31" s="284"/>
      <c r="E31" s="285"/>
      <c r="F31" s="286"/>
      <c r="G31" s="287"/>
      <c r="H31" s="285"/>
      <c r="I31" s="286"/>
      <c r="J31" s="287"/>
      <c r="K31" s="285"/>
      <c r="L31" s="286"/>
      <c r="M31" s="287"/>
      <c r="N31" s="285"/>
      <c r="O31" s="286"/>
      <c r="P31" s="287"/>
      <c r="Q31" s="285"/>
      <c r="R31" s="286"/>
      <c r="S31" s="287"/>
      <c r="T31" s="285"/>
      <c r="U31" s="286"/>
      <c r="V31" s="287"/>
      <c r="X31" s="385"/>
      <c r="Y31" s="385"/>
      <c r="Z31" s="385"/>
      <c r="AA31" s="385"/>
      <c r="AB31" s="385"/>
      <c r="AC31" s="5"/>
      <c r="AD31" s="271">
        <f>はじめに出場選手の入力!C39</f>
        <v>0</v>
      </c>
      <c r="AE31" s="266" t="str">
        <f>はじめに出場選手の入力!D39&amp;" M"</f>
        <v xml:space="preserve"> M</v>
      </c>
      <c r="AF31" s="77">
        <f>はじめに出場選手の入力!F39</f>
        <v>0</v>
      </c>
      <c r="AG31" s="5"/>
      <c r="AH31" s="271">
        <f>はじめに出場選手の入力!J39</f>
        <v>0</v>
      </c>
      <c r="AI31" s="265" t="str">
        <f>はじめに出場選手の入力!K39&amp;" W"</f>
        <v xml:space="preserve"> W</v>
      </c>
      <c r="AJ31" s="102">
        <f>はじめに出場選手の入力!M39</f>
        <v>0</v>
      </c>
    </row>
    <row r="32" spans="1:36" ht="17.399999999999999" customHeight="1" x14ac:dyDescent="0.2">
      <c r="A32" s="282" t="s">
        <v>97</v>
      </c>
      <c r="B32" s="283" t="str">
        <f>はじめに出場選手の入力!$C$5</f>
        <v>石川県</v>
      </c>
      <c r="C32" s="284" t="str">
        <f>+はじめに出場選手の入力!$E$5&amp;"　"&amp;"Ｄ"</f>
        <v>　Ｄ</v>
      </c>
      <c r="D32" s="284"/>
      <c r="E32" s="285"/>
      <c r="F32" s="286"/>
      <c r="G32" s="287"/>
      <c r="H32" s="285"/>
      <c r="I32" s="286"/>
      <c r="J32" s="287"/>
      <c r="K32" s="285"/>
      <c r="L32" s="286"/>
      <c r="M32" s="287"/>
      <c r="N32" s="285"/>
      <c r="O32" s="286"/>
      <c r="P32" s="287"/>
      <c r="Q32" s="285"/>
      <c r="R32" s="286"/>
      <c r="S32" s="287"/>
      <c r="T32" s="285"/>
      <c r="U32" s="286"/>
      <c r="V32" s="287"/>
      <c r="X32" s="385"/>
      <c r="Y32" s="385"/>
      <c r="Z32" s="385"/>
      <c r="AA32" s="385"/>
      <c r="AB32" s="385"/>
      <c r="AC32" s="5"/>
      <c r="AD32" s="271">
        <f>はじめに出場選手の入力!C40</f>
        <v>0</v>
      </c>
      <c r="AE32" s="266" t="str">
        <f>はじめに出場選手の入力!D40&amp;" M"</f>
        <v xml:space="preserve"> M</v>
      </c>
      <c r="AF32" s="77">
        <f>はじめに出場選手の入力!F40</f>
        <v>0</v>
      </c>
      <c r="AG32" s="5"/>
      <c r="AH32" s="271">
        <f>はじめに出場選手の入力!J40</f>
        <v>0</v>
      </c>
      <c r="AI32" s="265" t="str">
        <f>はじめに出場選手の入力!K40&amp;" W"</f>
        <v xml:space="preserve"> W</v>
      </c>
      <c r="AJ32" s="102">
        <f>はじめに出場選手の入力!M40</f>
        <v>0</v>
      </c>
    </row>
    <row r="33" spans="1:36" ht="17.399999999999999" customHeight="1" x14ac:dyDescent="0.2">
      <c r="A33" s="282" t="s">
        <v>98</v>
      </c>
      <c r="B33" s="283" t="str">
        <f>はじめに出場選手の入力!$C$5</f>
        <v>石川県</v>
      </c>
      <c r="C33" s="284" t="str">
        <f>+はじめに出場選手の入力!$E$5&amp;"　"&amp;"Ｆ"</f>
        <v>　Ｆ</v>
      </c>
      <c r="D33" s="284"/>
      <c r="E33" s="285"/>
      <c r="F33" s="286"/>
      <c r="G33" s="287"/>
      <c r="H33" s="285"/>
      <c r="I33" s="286"/>
      <c r="J33" s="287"/>
      <c r="K33" s="285"/>
      <c r="L33" s="286"/>
      <c r="M33" s="287"/>
      <c r="N33" s="285"/>
      <c r="O33" s="286"/>
      <c r="P33" s="287"/>
      <c r="Q33" s="285"/>
      <c r="R33" s="286"/>
      <c r="S33" s="287"/>
      <c r="T33" s="285"/>
      <c r="U33" s="286"/>
      <c r="V33" s="287"/>
      <c r="X33" s="385"/>
      <c r="Y33" s="385"/>
      <c r="Z33" s="385"/>
      <c r="AA33" s="385"/>
      <c r="AB33" s="385"/>
      <c r="AC33" s="5"/>
      <c r="AD33" s="271">
        <f>はじめに出場選手の入力!C41</f>
        <v>0</v>
      </c>
      <c r="AE33" s="266" t="str">
        <f>はじめに出場選手の入力!D41&amp;" M"</f>
        <v xml:space="preserve"> M</v>
      </c>
      <c r="AF33" s="77">
        <f>はじめに出場選手の入力!F41</f>
        <v>0</v>
      </c>
      <c r="AG33" s="5"/>
      <c r="AH33" s="271">
        <f>はじめに出場選手の入力!J41</f>
        <v>0</v>
      </c>
      <c r="AI33" s="265" t="str">
        <f>はじめに出場選手の入力!K41&amp;" W"</f>
        <v xml:space="preserve"> W</v>
      </c>
      <c r="AJ33" s="102">
        <f>はじめに出場選手の入力!M41</f>
        <v>0</v>
      </c>
    </row>
    <row r="34" spans="1:36" ht="17.399999999999999" customHeight="1" x14ac:dyDescent="0.2">
      <c r="A34" s="282" t="s">
        <v>99</v>
      </c>
      <c r="B34" s="283" t="str">
        <f>はじめに出場選手の入力!$C$5</f>
        <v>石川県</v>
      </c>
      <c r="C34" s="284" t="str">
        <f>+はじめに出場選手の入力!$E$5&amp;"　"&amp;"Ｅ"</f>
        <v>　Ｅ</v>
      </c>
      <c r="D34" s="284"/>
      <c r="E34" s="285"/>
      <c r="F34" s="286"/>
      <c r="G34" s="287"/>
      <c r="H34" s="285"/>
      <c r="I34" s="286"/>
      <c r="J34" s="287"/>
      <c r="K34" s="285"/>
      <c r="L34" s="286"/>
      <c r="M34" s="287"/>
      <c r="N34" s="285"/>
      <c r="O34" s="286"/>
      <c r="P34" s="287"/>
      <c r="Q34" s="285"/>
      <c r="R34" s="286"/>
      <c r="S34" s="287"/>
      <c r="T34" s="285"/>
      <c r="U34" s="286"/>
      <c r="V34" s="287"/>
      <c r="X34" s="385"/>
      <c r="Y34" s="385"/>
      <c r="Z34" s="385"/>
      <c r="AA34" s="385"/>
      <c r="AB34" s="385"/>
      <c r="AC34" s="5"/>
      <c r="AD34" s="271">
        <f>はじめに出場選手の入力!C42</f>
        <v>0</v>
      </c>
      <c r="AE34" s="266" t="str">
        <f>はじめに出場選手の入力!D42&amp;" M"</f>
        <v xml:space="preserve"> M</v>
      </c>
      <c r="AF34" s="77">
        <f>はじめに出場選手の入力!F42</f>
        <v>0</v>
      </c>
      <c r="AG34" s="5"/>
      <c r="AH34" s="271">
        <f>はじめに出場選手の入力!J42</f>
        <v>0</v>
      </c>
      <c r="AI34" s="265" t="str">
        <f>はじめに出場選手の入力!K42&amp;" W"</f>
        <v xml:space="preserve"> W</v>
      </c>
      <c r="AJ34" s="102">
        <f>はじめに出場選手の入力!M42</f>
        <v>0</v>
      </c>
    </row>
    <row r="35" spans="1:36" ht="17.399999999999999" customHeight="1" x14ac:dyDescent="0.2">
      <c r="A35" s="282" t="s">
        <v>100</v>
      </c>
      <c r="B35" s="283" t="str">
        <f>はじめに出場選手の入力!$C$5</f>
        <v>石川県</v>
      </c>
      <c r="C35" s="284" t="str">
        <f>+はじめに出場選手の入力!$E$5&amp;"　"&amp;"Ｇ"</f>
        <v>　Ｇ</v>
      </c>
      <c r="D35" s="284"/>
      <c r="E35" s="285"/>
      <c r="F35" s="286"/>
      <c r="G35" s="287"/>
      <c r="H35" s="285"/>
      <c r="I35" s="286"/>
      <c r="J35" s="287"/>
      <c r="K35" s="285"/>
      <c r="L35" s="286"/>
      <c r="M35" s="287"/>
      <c r="N35" s="285"/>
      <c r="O35" s="286"/>
      <c r="P35" s="287"/>
      <c r="Q35" s="285"/>
      <c r="R35" s="286"/>
      <c r="S35" s="287"/>
      <c r="T35" s="285"/>
      <c r="U35" s="286"/>
      <c r="V35" s="287"/>
      <c r="X35" s="385"/>
      <c r="Y35" s="385"/>
      <c r="Z35" s="385"/>
      <c r="AA35" s="385"/>
      <c r="AB35" s="385"/>
      <c r="AC35" s="5"/>
      <c r="AD35" s="271">
        <f>はじめに出場選手の入力!C43</f>
        <v>0</v>
      </c>
      <c r="AE35" s="266" t="str">
        <f>はじめに出場選手の入力!D43&amp;" M"</f>
        <v xml:space="preserve"> M</v>
      </c>
      <c r="AF35" s="77">
        <f>はじめに出場選手の入力!F43</f>
        <v>0</v>
      </c>
      <c r="AG35" s="5"/>
      <c r="AH35" s="271">
        <f>はじめに出場選手の入力!J43</f>
        <v>0</v>
      </c>
      <c r="AI35" s="265" t="str">
        <f>はじめに出場選手の入力!K43&amp;" W"</f>
        <v xml:space="preserve"> W</v>
      </c>
      <c r="AJ35" s="102">
        <f>はじめに出場選手の入力!M43</f>
        <v>0</v>
      </c>
    </row>
    <row r="36" spans="1:36" ht="17.399999999999999" customHeight="1" x14ac:dyDescent="0.2">
      <c r="A36" s="282" t="s">
        <v>101</v>
      </c>
      <c r="B36" s="283" t="str">
        <f>はじめに出場選手の入力!$C$5</f>
        <v>石川県</v>
      </c>
      <c r="C36" s="284" t="str">
        <f>+はじめに出場選手の入力!$E$5&amp;"　"&amp;"Ｈ"</f>
        <v>　Ｈ</v>
      </c>
      <c r="D36" s="284"/>
      <c r="E36" s="285"/>
      <c r="F36" s="286"/>
      <c r="G36" s="287"/>
      <c r="H36" s="285"/>
      <c r="I36" s="286"/>
      <c r="J36" s="287"/>
      <c r="K36" s="285"/>
      <c r="L36" s="286"/>
      <c r="M36" s="287"/>
      <c r="N36" s="285"/>
      <c r="O36" s="286"/>
      <c r="P36" s="287"/>
      <c r="Q36" s="285"/>
      <c r="R36" s="286"/>
      <c r="S36" s="287"/>
      <c r="T36" s="285"/>
      <c r="U36" s="286"/>
      <c r="V36" s="287"/>
      <c r="X36" s="385"/>
      <c r="Y36" s="385"/>
      <c r="Z36" s="385"/>
      <c r="AA36" s="385"/>
      <c r="AB36" s="385"/>
      <c r="AC36" s="5"/>
      <c r="AD36" s="271">
        <f>はじめに出場選手の入力!C44</f>
        <v>0</v>
      </c>
      <c r="AE36" s="266" t="str">
        <f>はじめに出場選手の入力!D44&amp;" M"</f>
        <v xml:space="preserve"> M</v>
      </c>
      <c r="AF36" s="77">
        <f>はじめに出場選手の入力!F44</f>
        <v>0</v>
      </c>
      <c r="AG36" s="5"/>
      <c r="AH36" s="271">
        <f>はじめに出場選手の入力!J44</f>
        <v>0</v>
      </c>
      <c r="AI36" s="265" t="str">
        <f>はじめに出場選手の入力!K44&amp;" W"</f>
        <v xml:space="preserve"> W</v>
      </c>
      <c r="AJ36" s="102">
        <f>はじめに出場選手の入力!M44</f>
        <v>0</v>
      </c>
    </row>
    <row r="37" spans="1:36" ht="62.4" customHeight="1" thickBot="1" x14ac:dyDescent="0.25">
      <c r="A37" s="85"/>
      <c r="B37" s="85"/>
      <c r="C37" s="85"/>
      <c r="D37" s="85"/>
      <c r="E37" s="85"/>
      <c r="F37" s="85"/>
      <c r="G37" s="392" t="s">
        <v>357</v>
      </c>
      <c r="H37" s="392"/>
      <c r="I37" s="392"/>
      <c r="J37" s="392"/>
      <c r="K37" s="392"/>
      <c r="L37" s="392"/>
      <c r="M37" s="392"/>
      <c r="N37" s="392"/>
      <c r="O37" s="392"/>
      <c r="P37" s="392"/>
      <c r="Q37" s="392"/>
      <c r="R37" s="392"/>
      <c r="S37" s="392"/>
      <c r="T37" s="392"/>
      <c r="U37" s="392"/>
      <c r="V37" s="209"/>
      <c r="Z37" s="5"/>
      <c r="AA37" s="5"/>
      <c r="AB37" s="5"/>
      <c r="AC37" s="5"/>
      <c r="AD37" s="403" t="s">
        <v>352</v>
      </c>
      <c r="AE37" s="403"/>
      <c r="AF37" s="403"/>
      <c r="AG37" s="403"/>
      <c r="AH37" s="403"/>
      <c r="AI37" s="403"/>
      <c r="AJ37" s="403"/>
    </row>
    <row r="38" spans="1:36" ht="16.8" customHeight="1" thickBot="1" x14ac:dyDescent="0.25">
      <c r="A38" s="90" t="s">
        <v>104</v>
      </c>
      <c r="B38" s="91"/>
      <c r="C38" s="92"/>
      <c r="D38" s="86"/>
      <c r="E38" s="83"/>
      <c r="F38" s="83"/>
      <c r="G38" s="209"/>
      <c r="H38" s="209"/>
      <c r="I38" s="209"/>
      <c r="J38" s="209"/>
      <c r="K38" s="209"/>
      <c r="L38" s="209"/>
      <c r="M38" s="209"/>
      <c r="N38" s="209"/>
      <c r="O38" s="209"/>
      <c r="P38" s="209"/>
      <c r="Q38" s="209"/>
      <c r="R38" s="209"/>
      <c r="S38" s="209"/>
      <c r="T38" s="209"/>
      <c r="U38" s="209"/>
      <c r="V38" s="209"/>
      <c r="Z38" s="5"/>
      <c r="AA38" s="5"/>
      <c r="AB38" s="5"/>
      <c r="AC38" s="5"/>
      <c r="AD38" s="395" t="s">
        <v>251</v>
      </c>
      <c r="AE38" s="390"/>
      <c r="AF38" s="391"/>
      <c r="AG38" s="5"/>
    </row>
    <row r="39" spans="1:36" ht="16.2" customHeight="1" x14ac:dyDescent="0.2">
      <c r="A39" s="89"/>
      <c r="B39" s="78" t="s">
        <v>33</v>
      </c>
      <c r="C39" s="78" t="s">
        <v>90</v>
      </c>
      <c r="D39" s="78" t="s">
        <v>91</v>
      </c>
      <c r="E39" s="78" t="s">
        <v>92</v>
      </c>
      <c r="F39" s="52" t="s">
        <v>64</v>
      </c>
      <c r="G39" s="52" t="s">
        <v>93</v>
      </c>
      <c r="H39" s="78" t="s">
        <v>92</v>
      </c>
      <c r="I39" s="52" t="s">
        <v>64</v>
      </c>
      <c r="J39" s="52" t="s">
        <v>93</v>
      </c>
      <c r="K39" s="78" t="s">
        <v>92</v>
      </c>
      <c r="L39" s="52" t="s">
        <v>64</v>
      </c>
      <c r="M39" s="52" t="s">
        <v>93</v>
      </c>
      <c r="N39" s="78" t="s">
        <v>92</v>
      </c>
      <c r="O39" s="52" t="s">
        <v>64</v>
      </c>
      <c r="P39" s="52" t="s">
        <v>93</v>
      </c>
      <c r="Q39" s="78" t="s">
        <v>92</v>
      </c>
      <c r="R39" s="52" t="s">
        <v>64</v>
      </c>
      <c r="S39" s="52" t="s">
        <v>93</v>
      </c>
      <c r="T39" s="78" t="s">
        <v>92</v>
      </c>
      <c r="U39" s="52" t="s">
        <v>64</v>
      </c>
      <c r="V39" s="52" t="s">
        <v>93</v>
      </c>
      <c r="W39" s="58"/>
      <c r="AD39" s="269" t="s">
        <v>351</v>
      </c>
      <c r="AE39" s="103" t="s">
        <v>64</v>
      </c>
      <c r="AF39" s="102" t="s">
        <v>93</v>
      </c>
    </row>
    <row r="40" spans="1:36" ht="16.2" customHeight="1" x14ac:dyDescent="0.2">
      <c r="A40" s="60" t="s">
        <v>115</v>
      </c>
      <c r="B40" s="101" t="str">
        <f>はじめに出場選手の入力!$C$5</f>
        <v>石川県</v>
      </c>
      <c r="C40" s="102" t="str">
        <f>+はじめに出場選手の入力!$E$5&amp;"　"&amp;"Ａ"</f>
        <v>　Ａ</v>
      </c>
      <c r="D40" s="206"/>
      <c r="E40" s="270"/>
      <c r="F40" s="265"/>
      <c r="G40" s="104"/>
      <c r="H40" s="270"/>
      <c r="I40" s="265"/>
      <c r="J40" s="104"/>
      <c r="K40" s="270"/>
      <c r="L40" s="265"/>
      <c r="M40" s="104"/>
      <c r="N40" s="270"/>
      <c r="O40" s="265"/>
      <c r="P40" s="104"/>
      <c r="Q40" s="270"/>
      <c r="R40" s="265"/>
      <c r="S40" s="104"/>
      <c r="T40" s="270"/>
      <c r="U40" s="265"/>
      <c r="V40" s="104"/>
      <c r="AD40" s="271">
        <f>はじめに出場選手の入力!J15</f>
        <v>0</v>
      </c>
      <c r="AE40" s="265" t="str">
        <f>はじめに出場選手の入力!K15&amp;" W"</f>
        <v xml:space="preserve"> W</v>
      </c>
      <c r="AF40" s="102">
        <f>はじめに出場選手の入力!M15</f>
        <v>0</v>
      </c>
    </row>
    <row r="41" spans="1:36" ht="16.2" customHeight="1" x14ac:dyDescent="0.2">
      <c r="A41" s="60" t="s">
        <v>117</v>
      </c>
      <c r="B41" s="101" t="str">
        <f>はじめに出場選手の入力!$C$5</f>
        <v>石川県</v>
      </c>
      <c r="C41" s="102" t="str">
        <f>+はじめに出場選手の入力!$E$5&amp;"　"&amp;"Ｂ"</f>
        <v>　Ｂ</v>
      </c>
      <c r="D41" s="206"/>
      <c r="E41" s="270"/>
      <c r="F41" s="265"/>
      <c r="G41" s="104"/>
      <c r="H41" s="270"/>
      <c r="I41" s="265"/>
      <c r="J41" s="104"/>
      <c r="K41" s="270"/>
      <c r="L41" s="265"/>
      <c r="M41" s="104"/>
      <c r="N41" s="270"/>
      <c r="O41" s="265"/>
      <c r="P41" s="104"/>
      <c r="Q41" s="270"/>
      <c r="R41" s="265"/>
      <c r="S41" s="104"/>
      <c r="T41" s="270"/>
      <c r="U41" s="265"/>
      <c r="V41" s="104"/>
      <c r="AD41" s="271">
        <f>はじめに出場選手の入力!J16</f>
        <v>0</v>
      </c>
      <c r="AE41" s="265" t="str">
        <f>はじめに出場選手の入力!K16&amp;" W"</f>
        <v xml:space="preserve"> W</v>
      </c>
      <c r="AF41" s="102">
        <f>はじめに出場選手の入力!M16</f>
        <v>0</v>
      </c>
    </row>
    <row r="42" spans="1:36" ht="16.2" customHeight="1" x14ac:dyDescent="0.2">
      <c r="A42" s="60" t="s">
        <v>96</v>
      </c>
      <c r="B42" s="101" t="str">
        <f>はじめに出場選手の入力!$C$5</f>
        <v>石川県</v>
      </c>
      <c r="C42" s="102" t="str">
        <f>+はじめに出場選手の入力!$E$5&amp;"　"&amp;"Ｃ"</f>
        <v>　Ｃ</v>
      </c>
      <c r="D42" s="206"/>
      <c r="E42" s="270"/>
      <c r="F42" s="265"/>
      <c r="G42" s="104"/>
      <c r="H42" s="270"/>
      <c r="I42" s="265"/>
      <c r="J42" s="104"/>
      <c r="K42" s="270"/>
      <c r="L42" s="265"/>
      <c r="M42" s="104"/>
      <c r="N42" s="270"/>
      <c r="O42" s="265"/>
      <c r="P42" s="104"/>
      <c r="Q42" s="270"/>
      <c r="R42" s="265"/>
      <c r="S42" s="104"/>
      <c r="T42" s="270"/>
      <c r="U42" s="265"/>
      <c r="V42" s="104"/>
      <c r="AD42" s="271">
        <f>はじめに出場選手の入力!J17</f>
        <v>0</v>
      </c>
      <c r="AE42" s="265" t="str">
        <f>はじめに出場選手の入力!K17&amp;" W"</f>
        <v xml:space="preserve"> W</v>
      </c>
      <c r="AF42" s="102">
        <f>はじめに出場選手の入力!M17</f>
        <v>0</v>
      </c>
    </row>
    <row r="43" spans="1:36" ht="16.2" customHeight="1" x14ac:dyDescent="0.2">
      <c r="A43" s="60" t="s">
        <v>97</v>
      </c>
      <c r="B43" s="101" t="str">
        <f>はじめに出場選手の入力!$C$5</f>
        <v>石川県</v>
      </c>
      <c r="C43" s="102" t="str">
        <f>+はじめに出場選手の入力!$E$5&amp;"　"&amp;"Ｄ"</f>
        <v>　Ｄ</v>
      </c>
      <c r="D43" s="206"/>
      <c r="E43" s="270"/>
      <c r="F43" s="265"/>
      <c r="G43" s="104"/>
      <c r="H43" s="270"/>
      <c r="I43" s="265"/>
      <c r="J43" s="104"/>
      <c r="K43" s="270"/>
      <c r="L43" s="265"/>
      <c r="M43" s="104"/>
      <c r="N43" s="270"/>
      <c r="O43" s="265"/>
      <c r="P43" s="104"/>
      <c r="Q43" s="270"/>
      <c r="R43" s="265"/>
      <c r="S43" s="104"/>
      <c r="T43" s="270"/>
      <c r="U43" s="265"/>
      <c r="V43" s="104"/>
      <c r="AD43" s="271">
        <f>はじめに出場選手の入力!J18</f>
        <v>0</v>
      </c>
      <c r="AE43" s="265" t="str">
        <f>はじめに出場選手の入力!K18&amp;" W"</f>
        <v xml:space="preserve"> W</v>
      </c>
      <c r="AF43" s="102">
        <f>はじめに出場選手の入力!M18</f>
        <v>0</v>
      </c>
    </row>
    <row r="44" spans="1:36" ht="16.2" customHeight="1" x14ac:dyDescent="0.2">
      <c r="A44" s="60" t="s">
        <v>98</v>
      </c>
      <c r="B44" s="101" t="str">
        <f>はじめに出場選手の入力!$C$5</f>
        <v>石川県</v>
      </c>
      <c r="C44" s="102" t="str">
        <f>+はじめに出場選手の入力!$E$5&amp;"　"&amp;"Ｆ"</f>
        <v>　Ｆ</v>
      </c>
      <c r="D44" s="206"/>
      <c r="E44" s="270"/>
      <c r="F44" s="265"/>
      <c r="G44" s="104"/>
      <c r="H44" s="270"/>
      <c r="I44" s="265"/>
      <c r="J44" s="104"/>
      <c r="K44" s="270"/>
      <c r="L44" s="265"/>
      <c r="M44" s="104"/>
      <c r="N44" s="270"/>
      <c r="O44" s="265"/>
      <c r="P44" s="104"/>
      <c r="Q44" s="270"/>
      <c r="R44" s="265"/>
      <c r="S44" s="104"/>
      <c r="T44" s="270"/>
      <c r="U44" s="265"/>
      <c r="V44" s="104"/>
      <c r="AD44" s="271">
        <f>はじめに出場選手の入力!J19</f>
        <v>0</v>
      </c>
      <c r="AE44" s="265" t="str">
        <f>はじめに出場選手の入力!K19&amp;" W"</f>
        <v xml:space="preserve"> W</v>
      </c>
      <c r="AF44" s="102">
        <f>はじめに出場選手の入力!M19</f>
        <v>0</v>
      </c>
    </row>
    <row r="45" spans="1:36" ht="16.2" customHeight="1" x14ac:dyDescent="0.2">
      <c r="A45" s="60" t="s">
        <v>99</v>
      </c>
      <c r="B45" s="101" t="str">
        <f>はじめに出場選手の入力!$C$5</f>
        <v>石川県</v>
      </c>
      <c r="C45" s="102" t="str">
        <f>+はじめに出場選手の入力!$E$5&amp;"　"&amp;"Ｅ"</f>
        <v>　Ｅ</v>
      </c>
      <c r="D45" s="206"/>
      <c r="E45" s="270"/>
      <c r="F45" s="265"/>
      <c r="G45" s="104"/>
      <c r="H45" s="270"/>
      <c r="I45" s="265"/>
      <c r="J45" s="104"/>
      <c r="K45" s="270"/>
      <c r="L45" s="265"/>
      <c r="M45" s="104"/>
      <c r="N45" s="270"/>
      <c r="O45" s="265"/>
      <c r="P45" s="104"/>
      <c r="Q45" s="270"/>
      <c r="R45" s="265"/>
      <c r="S45" s="104"/>
      <c r="T45" s="270"/>
      <c r="U45" s="265"/>
      <c r="V45" s="104"/>
      <c r="AD45" s="271">
        <f>はじめに出場選手の入力!J20</f>
        <v>0</v>
      </c>
      <c r="AE45" s="265" t="str">
        <f>はじめに出場選手の入力!K20&amp;" W"</f>
        <v xml:space="preserve"> W</v>
      </c>
      <c r="AF45" s="102">
        <f>はじめに出場選手の入力!M20</f>
        <v>0</v>
      </c>
    </row>
    <row r="46" spans="1:36" ht="16.2" customHeight="1" x14ac:dyDescent="0.2">
      <c r="A46" s="60" t="s">
        <v>100</v>
      </c>
      <c r="B46" s="101" t="str">
        <f>はじめに出場選手の入力!$C$5</f>
        <v>石川県</v>
      </c>
      <c r="C46" s="102" t="str">
        <f>+はじめに出場選手の入力!$E$5&amp;"　"&amp;"Ｇ"</f>
        <v>　Ｇ</v>
      </c>
      <c r="D46" s="206"/>
      <c r="E46" s="270"/>
      <c r="F46" s="265"/>
      <c r="G46" s="104"/>
      <c r="H46" s="270"/>
      <c r="I46" s="265"/>
      <c r="J46" s="104"/>
      <c r="K46" s="270"/>
      <c r="L46" s="265"/>
      <c r="M46" s="104"/>
      <c r="N46" s="270"/>
      <c r="O46" s="265"/>
      <c r="P46" s="104"/>
      <c r="Q46" s="270"/>
      <c r="R46" s="265"/>
      <c r="S46" s="104"/>
      <c r="T46" s="270"/>
      <c r="U46" s="265"/>
      <c r="V46" s="104"/>
      <c r="AD46" s="271">
        <f>はじめに出場選手の入力!J21</f>
        <v>0</v>
      </c>
      <c r="AE46" s="265" t="str">
        <f>はじめに出場選手の入力!K21&amp;" W"</f>
        <v xml:space="preserve"> W</v>
      </c>
      <c r="AF46" s="102">
        <f>はじめに出場選手の入力!M21</f>
        <v>0</v>
      </c>
    </row>
    <row r="47" spans="1:36" ht="16.2" customHeight="1" x14ac:dyDescent="0.2">
      <c r="A47" s="60" t="s">
        <v>101</v>
      </c>
      <c r="B47" s="101" t="str">
        <f>はじめに出場選手の入力!$C$5</f>
        <v>石川県</v>
      </c>
      <c r="C47" s="102" t="str">
        <f>+はじめに出場選手の入力!$E$5&amp;"　"&amp;"Ｈ"</f>
        <v>　Ｈ</v>
      </c>
      <c r="D47" s="206"/>
      <c r="E47" s="270"/>
      <c r="F47" s="265"/>
      <c r="G47" s="104"/>
      <c r="H47" s="270"/>
      <c r="I47" s="265"/>
      <c r="J47" s="104"/>
      <c r="K47" s="270"/>
      <c r="L47" s="265"/>
      <c r="M47" s="104"/>
      <c r="N47" s="270"/>
      <c r="O47" s="265"/>
      <c r="P47" s="104"/>
      <c r="Q47" s="270"/>
      <c r="R47" s="265"/>
      <c r="S47" s="104"/>
      <c r="T47" s="270"/>
      <c r="U47" s="265"/>
      <c r="V47" s="104"/>
      <c r="AD47" s="271">
        <f>はじめに出場選手の入力!J22</f>
        <v>0</v>
      </c>
      <c r="AE47" s="265" t="str">
        <f>はじめに出場選手の入力!K22&amp;" W"</f>
        <v xml:space="preserve"> W</v>
      </c>
      <c r="AF47" s="102">
        <f>はじめに出場選手の入力!M22</f>
        <v>0</v>
      </c>
    </row>
    <row r="48" spans="1:36" ht="16.2" customHeight="1" thickBot="1" x14ac:dyDescent="0.25">
      <c r="A48" s="88"/>
      <c r="B48" s="88"/>
      <c r="C48" s="84"/>
      <c r="D48" s="84"/>
      <c r="E48" s="84"/>
      <c r="F48" s="84"/>
      <c r="G48" s="84"/>
      <c r="H48" s="84"/>
      <c r="I48" s="84"/>
      <c r="J48" s="84"/>
      <c r="K48" s="84"/>
      <c r="L48" s="84"/>
      <c r="M48" s="84"/>
      <c r="N48" s="84"/>
      <c r="O48" s="84"/>
      <c r="P48" s="84"/>
      <c r="Q48" s="84"/>
      <c r="R48" s="84"/>
      <c r="S48" s="84"/>
      <c r="T48" s="84"/>
      <c r="U48" s="84"/>
      <c r="V48" s="84"/>
      <c r="AD48" s="271">
        <f>はじめに出場選手の入力!J23</f>
        <v>0</v>
      </c>
      <c r="AE48" s="265" t="str">
        <f>はじめに出場選手の入力!K23&amp;" W"</f>
        <v xml:space="preserve"> W</v>
      </c>
      <c r="AF48" s="102">
        <f>はじめに出場選手の入力!M23</f>
        <v>0</v>
      </c>
    </row>
    <row r="49" spans="1:32" ht="16.2" customHeight="1" thickBot="1" x14ac:dyDescent="0.25">
      <c r="A49" s="313" t="s">
        <v>105</v>
      </c>
      <c r="B49" s="314"/>
      <c r="C49" s="315"/>
      <c r="D49" s="316"/>
      <c r="E49" s="276"/>
      <c r="F49" s="276"/>
      <c r="G49" s="276"/>
      <c r="H49" s="276"/>
      <c r="I49" s="276"/>
      <c r="J49" s="276"/>
      <c r="K49" s="276"/>
      <c r="L49" s="276"/>
      <c r="M49" s="276"/>
      <c r="N49" s="278"/>
      <c r="O49" s="277"/>
      <c r="P49" s="277"/>
      <c r="Q49" s="278"/>
      <c r="R49" s="276"/>
      <c r="S49" s="276"/>
      <c r="T49" s="276"/>
      <c r="U49" s="277"/>
      <c r="V49" s="277"/>
      <c r="AD49" s="271">
        <f>はじめに出場選手の入力!J24</f>
        <v>0</v>
      </c>
      <c r="AE49" s="265" t="str">
        <f>はじめに出場選手の入力!K24&amp;" W"</f>
        <v xml:space="preserve"> W</v>
      </c>
      <c r="AF49" s="102">
        <f>はじめに出場選手の入力!M24</f>
        <v>0</v>
      </c>
    </row>
    <row r="50" spans="1:32" ht="16.2" customHeight="1" x14ac:dyDescent="0.2">
      <c r="A50" s="279"/>
      <c r="B50" s="280" t="s">
        <v>33</v>
      </c>
      <c r="C50" s="280" t="s">
        <v>90</v>
      </c>
      <c r="D50" s="280" t="s">
        <v>91</v>
      </c>
      <c r="E50" s="280" t="s">
        <v>92</v>
      </c>
      <c r="F50" s="280" t="s">
        <v>64</v>
      </c>
      <c r="G50" s="280" t="s">
        <v>93</v>
      </c>
      <c r="H50" s="280" t="s">
        <v>92</v>
      </c>
      <c r="I50" s="280" t="s">
        <v>64</v>
      </c>
      <c r="J50" s="280" t="s">
        <v>93</v>
      </c>
      <c r="K50" s="280" t="s">
        <v>92</v>
      </c>
      <c r="L50" s="280" t="s">
        <v>64</v>
      </c>
      <c r="M50" s="280" t="s">
        <v>93</v>
      </c>
      <c r="N50" s="280" t="s">
        <v>92</v>
      </c>
      <c r="O50" s="280" t="s">
        <v>64</v>
      </c>
      <c r="P50" s="280" t="s">
        <v>93</v>
      </c>
      <c r="Q50" s="280" t="s">
        <v>92</v>
      </c>
      <c r="R50" s="280" t="s">
        <v>64</v>
      </c>
      <c r="S50" s="280" t="s">
        <v>93</v>
      </c>
      <c r="T50" s="280" t="s">
        <v>92</v>
      </c>
      <c r="U50" s="280" t="s">
        <v>64</v>
      </c>
      <c r="V50" s="280" t="s">
        <v>93</v>
      </c>
      <c r="W50" s="58"/>
      <c r="AD50" s="271">
        <f>はじめに出場選手の入力!J25</f>
        <v>0</v>
      </c>
      <c r="AE50" s="265" t="str">
        <f>はじめに出場選手の入力!K25&amp;" W"</f>
        <v xml:space="preserve"> W</v>
      </c>
      <c r="AF50" s="102">
        <f>はじめに出場選手の入力!M25</f>
        <v>0</v>
      </c>
    </row>
    <row r="51" spans="1:32" ht="16.2" customHeight="1" x14ac:dyDescent="0.2">
      <c r="A51" s="282" t="s">
        <v>115</v>
      </c>
      <c r="B51" s="283" t="str">
        <f>はじめに出場選手の入力!$C$5</f>
        <v>石川県</v>
      </c>
      <c r="C51" s="284" t="str">
        <f>+はじめに出場選手の入力!$E$5&amp;"　"&amp;"Ａ"</f>
        <v>　Ａ</v>
      </c>
      <c r="D51" s="284"/>
      <c r="E51" s="285"/>
      <c r="F51" s="286"/>
      <c r="G51" s="287"/>
      <c r="H51" s="285"/>
      <c r="I51" s="286"/>
      <c r="J51" s="287"/>
      <c r="K51" s="285"/>
      <c r="L51" s="286"/>
      <c r="M51" s="287"/>
      <c r="N51" s="285"/>
      <c r="O51" s="286"/>
      <c r="P51" s="287"/>
      <c r="Q51" s="285"/>
      <c r="R51" s="286"/>
      <c r="S51" s="287"/>
      <c r="T51" s="285"/>
      <c r="U51" s="286"/>
      <c r="V51" s="287"/>
      <c r="AD51" s="271">
        <f>はじめに出場選手の入力!J26</f>
        <v>0</v>
      </c>
      <c r="AE51" s="265" t="str">
        <f>はじめに出場選手の入力!K26&amp;" W"</f>
        <v xml:space="preserve"> W</v>
      </c>
      <c r="AF51" s="102">
        <f>はじめに出場選手の入力!M26</f>
        <v>0</v>
      </c>
    </row>
    <row r="52" spans="1:32" ht="16.2" customHeight="1" x14ac:dyDescent="0.2">
      <c r="A52" s="282" t="s">
        <v>117</v>
      </c>
      <c r="B52" s="283" t="str">
        <f>はじめに出場選手の入力!$C$5</f>
        <v>石川県</v>
      </c>
      <c r="C52" s="284" t="str">
        <f>+はじめに出場選手の入力!$E$5&amp;"　"&amp;"Ｂ"</f>
        <v>　Ｂ</v>
      </c>
      <c r="D52" s="284"/>
      <c r="E52" s="285"/>
      <c r="F52" s="286"/>
      <c r="G52" s="287"/>
      <c r="H52" s="285"/>
      <c r="I52" s="286"/>
      <c r="J52" s="287"/>
      <c r="K52" s="285"/>
      <c r="L52" s="286"/>
      <c r="M52" s="287"/>
      <c r="N52" s="285"/>
      <c r="O52" s="286"/>
      <c r="P52" s="287"/>
      <c r="Q52" s="285"/>
      <c r="R52" s="286"/>
      <c r="S52" s="287"/>
      <c r="T52" s="285"/>
      <c r="U52" s="286"/>
      <c r="V52" s="287"/>
      <c r="AD52" s="271">
        <f>はじめに出場選手の入力!J27</f>
        <v>0</v>
      </c>
      <c r="AE52" s="265" t="str">
        <f>はじめに出場選手の入力!K27&amp;" W"</f>
        <v xml:space="preserve"> W</v>
      </c>
      <c r="AF52" s="102">
        <f>はじめに出場選手の入力!M27</f>
        <v>0</v>
      </c>
    </row>
    <row r="53" spans="1:32" ht="16.2" customHeight="1" x14ac:dyDescent="0.2">
      <c r="A53" s="282" t="s">
        <v>96</v>
      </c>
      <c r="B53" s="283" t="str">
        <f>はじめに出場選手の入力!$C$5</f>
        <v>石川県</v>
      </c>
      <c r="C53" s="284" t="str">
        <f>+はじめに出場選手の入力!$E$5&amp;"　"&amp;"Ｃ"</f>
        <v>　Ｃ</v>
      </c>
      <c r="D53" s="284"/>
      <c r="E53" s="285"/>
      <c r="F53" s="286"/>
      <c r="G53" s="287"/>
      <c r="H53" s="285"/>
      <c r="I53" s="286"/>
      <c r="J53" s="287"/>
      <c r="K53" s="285"/>
      <c r="L53" s="286"/>
      <c r="M53" s="287"/>
      <c r="N53" s="285"/>
      <c r="O53" s="286"/>
      <c r="P53" s="287"/>
      <c r="Q53" s="285"/>
      <c r="R53" s="286"/>
      <c r="S53" s="287"/>
      <c r="T53" s="285"/>
      <c r="U53" s="286"/>
      <c r="V53" s="287"/>
      <c r="AD53" s="271">
        <f>はじめに出場選手の入力!J28</f>
        <v>0</v>
      </c>
      <c r="AE53" s="265" t="str">
        <f>はじめに出場選手の入力!K28&amp;" W"</f>
        <v xml:space="preserve"> W</v>
      </c>
      <c r="AF53" s="102">
        <f>はじめに出場選手の入力!M28</f>
        <v>0</v>
      </c>
    </row>
    <row r="54" spans="1:32" ht="16.2" customHeight="1" x14ac:dyDescent="0.2">
      <c r="A54" s="282" t="s">
        <v>97</v>
      </c>
      <c r="B54" s="283" t="str">
        <f>はじめに出場選手の入力!$C$5</f>
        <v>石川県</v>
      </c>
      <c r="C54" s="284" t="str">
        <f>+はじめに出場選手の入力!$E$5&amp;"　"&amp;"Ｄ"</f>
        <v>　Ｄ</v>
      </c>
      <c r="D54" s="284"/>
      <c r="E54" s="285"/>
      <c r="F54" s="286"/>
      <c r="G54" s="287"/>
      <c r="H54" s="285"/>
      <c r="I54" s="286"/>
      <c r="J54" s="287"/>
      <c r="K54" s="285"/>
      <c r="L54" s="286"/>
      <c r="M54" s="287"/>
      <c r="N54" s="285"/>
      <c r="O54" s="286"/>
      <c r="P54" s="287"/>
      <c r="Q54" s="285"/>
      <c r="R54" s="286"/>
      <c r="S54" s="287"/>
      <c r="T54" s="285"/>
      <c r="U54" s="286"/>
      <c r="V54" s="287"/>
      <c r="AD54" s="271">
        <f>はじめに出場選手の入力!J29</f>
        <v>0</v>
      </c>
      <c r="AE54" s="265" t="str">
        <f>はじめに出場選手の入力!K29&amp;" W"</f>
        <v xml:space="preserve"> W</v>
      </c>
      <c r="AF54" s="102">
        <f>はじめに出場選手の入力!M29</f>
        <v>0</v>
      </c>
    </row>
    <row r="55" spans="1:32" ht="16.2" customHeight="1" x14ac:dyDescent="0.2">
      <c r="A55" s="282" t="s">
        <v>98</v>
      </c>
      <c r="B55" s="283" t="str">
        <f>はじめに出場選手の入力!$C$5</f>
        <v>石川県</v>
      </c>
      <c r="C55" s="284" t="str">
        <f>+はじめに出場選手の入力!$E$5&amp;"　"&amp;"Ｆ"</f>
        <v>　Ｆ</v>
      </c>
      <c r="D55" s="284"/>
      <c r="E55" s="285"/>
      <c r="F55" s="286"/>
      <c r="G55" s="287"/>
      <c r="H55" s="285"/>
      <c r="I55" s="286"/>
      <c r="J55" s="287"/>
      <c r="K55" s="285"/>
      <c r="L55" s="286"/>
      <c r="M55" s="287"/>
      <c r="N55" s="285"/>
      <c r="O55" s="286"/>
      <c r="P55" s="287"/>
      <c r="Q55" s="285"/>
      <c r="R55" s="286"/>
      <c r="S55" s="287"/>
      <c r="T55" s="285"/>
      <c r="U55" s="286"/>
      <c r="V55" s="287"/>
      <c r="AD55" s="271">
        <f>はじめに出場選手の入力!J30</f>
        <v>0</v>
      </c>
      <c r="AE55" s="265" t="str">
        <f>はじめに出場選手の入力!K30&amp;" W"</f>
        <v xml:space="preserve"> W</v>
      </c>
      <c r="AF55" s="102">
        <f>はじめに出場選手の入力!M30</f>
        <v>0</v>
      </c>
    </row>
    <row r="56" spans="1:32" ht="16.2" customHeight="1" x14ac:dyDescent="0.2">
      <c r="A56" s="282" t="s">
        <v>99</v>
      </c>
      <c r="B56" s="283" t="str">
        <f>はじめに出場選手の入力!$C$5</f>
        <v>石川県</v>
      </c>
      <c r="C56" s="284" t="str">
        <f>+はじめに出場選手の入力!$E$5&amp;"　"&amp;"Ｅ"</f>
        <v>　Ｅ</v>
      </c>
      <c r="D56" s="284"/>
      <c r="E56" s="285"/>
      <c r="F56" s="286"/>
      <c r="G56" s="287"/>
      <c r="H56" s="285"/>
      <c r="I56" s="286"/>
      <c r="J56" s="287"/>
      <c r="K56" s="285"/>
      <c r="L56" s="286"/>
      <c r="M56" s="287"/>
      <c r="N56" s="285"/>
      <c r="O56" s="286"/>
      <c r="P56" s="287"/>
      <c r="Q56" s="285"/>
      <c r="R56" s="286"/>
      <c r="S56" s="287"/>
      <c r="T56" s="285"/>
      <c r="U56" s="286"/>
      <c r="V56" s="287"/>
      <c r="AD56" s="271">
        <f>はじめに出場選手の入力!J31</f>
        <v>0</v>
      </c>
      <c r="AE56" s="265" t="str">
        <f>はじめに出場選手の入力!K31&amp;" W"</f>
        <v xml:space="preserve"> W</v>
      </c>
      <c r="AF56" s="102">
        <f>はじめに出場選手の入力!M31</f>
        <v>0</v>
      </c>
    </row>
    <row r="57" spans="1:32" ht="16.2" customHeight="1" x14ac:dyDescent="0.2">
      <c r="A57" s="282" t="s">
        <v>100</v>
      </c>
      <c r="B57" s="283" t="str">
        <f>はじめに出場選手の入力!$C$5</f>
        <v>石川県</v>
      </c>
      <c r="C57" s="284" t="str">
        <f>+はじめに出場選手の入力!$E$5&amp;"　"&amp;"Ｇ"</f>
        <v>　Ｇ</v>
      </c>
      <c r="D57" s="284"/>
      <c r="E57" s="285"/>
      <c r="F57" s="286"/>
      <c r="G57" s="287"/>
      <c r="H57" s="285"/>
      <c r="I57" s="286"/>
      <c r="J57" s="287"/>
      <c r="K57" s="285"/>
      <c r="L57" s="286"/>
      <c r="M57" s="287"/>
      <c r="N57" s="285"/>
      <c r="O57" s="286"/>
      <c r="P57" s="287"/>
      <c r="Q57" s="285"/>
      <c r="R57" s="286"/>
      <c r="S57" s="287"/>
      <c r="T57" s="285"/>
      <c r="U57" s="286"/>
      <c r="V57" s="287"/>
      <c r="AD57" s="271">
        <f>はじめに出場選手の入力!J32</f>
        <v>0</v>
      </c>
      <c r="AE57" s="265" t="str">
        <f>はじめに出場選手の入力!K32&amp;" W"</f>
        <v xml:space="preserve"> W</v>
      </c>
      <c r="AF57" s="102">
        <f>はじめに出場選手の入力!M32</f>
        <v>0</v>
      </c>
    </row>
    <row r="58" spans="1:32" ht="16.2" customHeight="1" x14ac:dyDescent="0.2">
      <c r="A58" s="282" t="s">
        <v>101</v>
      </c>
      <c r="B58" s="283" t="str">
        <f>はじめに出場選手の入力!$C$5</f>
        <v>石川県</v>
      </c>
      <c r="C58" s="284" t="str">
        <f>+はじめに出場選手の入力!$E$5&amp;"　"&amp;"Ｈ"</f>
        <v>　Ｈ</v>
      </c>
      <c r="D58" s="284"/>
      <c r="E58" s="285"/>
      <c r="F58" s="286"/>
      <c r="G58" s="287"/>
      <c r="H58" s="285"/>
      <c r="I58" s="286"/>
      <c r="J58" s="287"/>
      <c r="K58" s="285"/>
      <c r="L58" s="286"/>
      <c r="M58" s="287"/>
      <c r="N58" s="285"/>
      <c r="O58" s="286"/>
      <c r="P58" s="287"/>
      <c r="Q58" s="285"/>
      <c r="R58" s="286"/>
      <c r="S58" s="287"/>
      <c r="T58" s="285"/>
      <c r="U58" s="286"/>
      <c r="V58" s="287"/>
      <c r="AD58" s="271">
        <f>はじめに出場選手の入力!J33</f>
        <v>0</v>
      </c>
      <c r="AE58" s="265" t="str">
        <f>はじめに出場選手の入力!K33&amp;" W"</f>
        <v xml:space="preserve"> W</v>
      </c>
      <c r="AF58" s="102">
        <f>はじめに出場選手の入力!M33</f>
        <v>0</v>
      </c>
    </row>
    <row r="59" spans="1:32" ht="16.2" customHeight="1" thickBot="1" x14ac:dyDescent="0.25">
      <c r="A59" s="282"/>
      <c r="B59" s="282"/>
      <c r="C59" s="277"/>
      <c r="D59" s="277"/>
      <c r="E59" s="277"/>
      <c r="F59" s="277"/>
      <c r="G59" s="277"/>
      <c r="H59" s="277"/>
      <c r="I59" s="277"/>
      <c r="J59" s="277"/>
      <c r="K59" s="277"/>
      <c r="L59" s="277"/>
      <c r="M59" s="277"/>
      <c r="N59" s="277"/>
      <c r="O59" s="277"/>
      <c r="P59" s="277"/>
      <c r="Q59" s="277"/>
      <c r="R59" s="277"/>
      <c r="S59" s="277"/>
      <c r="T59" s="277"/>
      <c r="U59" s="277"/>
      <c r="V59" s="277"/>
      <c r="AD59" s="271">
        <f>はじめに出場選手の入力!J34</f>
        <v>0</v>
      </c>
      <c r="AE59" s="265" t="str">
        <f>はじめに出場選手の入力!K34&amp;" W"</f>
        <v xml:space="preserve"> W</v>
      </c>
      <c r="AF59" s="102">
        <f>はじめに出場選手の入力!M34</f>
        <v>0</v>
      </c>
    </row>
    <row r="60" spans="1:32" ht="16.2" customHeight="1" thickBot="1" x14ac:dyDescent="0.25">
      <c r="A60" s="288" t="s">
        <v>106</v>
      </c>
      <c r="B60" s="289"/>
      <c r="C60" s="290"/>
      <c r="D60" s="291"/>
      <c r="E60" s="292"/>
      <c r="F60" s="293"/>
      <c r="G60" s="293"/>
      <c r="H60" s="292"/>
      <c r="I60" s="293"/>
      <c r="J60" s="293"/>
      <c r="K60" s="293"/>
      <c r="L60" s="293"/>
      <c r="M60" s="293"/>
      <c r="N60" s="293"/>
      <c r="O60" s="294"/>
      <c r="P60" s="294"/>
      <c r="Q60" s="295"/>
      <c r="R60" s="293"/>
      <c r="S60" s="293"/>
      <c r="T60" s="293"/>
      <c r="U60" s="295"/>
      <c r="V60" s="295"/>
      <c r="AD60" s="271">
        <f>はじめに出場選手の入力!J35</f>
        <v>0</v>
      </c>
      <c r="AE60" s="265" t="str">
        <f>はじめに出場選手の入力!K35&amp;" W"</f>
        <v xml:space="preserve"> W</v>
      </c>
      <c r="AF60" s="102">
        <f>はじめに出場選手の入力!M35</f>
        <v>0</v>
      </c>
    </row>
    <row r="61" spans="1:32" ht="16.2" customHeight="1" x14ac:dyDescent="0.2">
      <c r="A61" s="296"/>
      <c r="B61" s="297" t="s">
        <v>33</v>
      </c>
      <c r="C61" s="297" t="s">
        <v>90</v>
      </c>
      <c r="D61" s="297" t="s">
        <v>91</v>
      </c>
      <c r="E61" s="298" t="s">
        <v>114</v>
      </c>
      <c r="F61" s="297" t="s">
        <v>64</v>
      </c>
      <c r="G61" s="298" t="s">
        <v>93</v>
      </c>
      <c r="H61" s="298" t="s">
        <v>114</v>
      </c>
      <c r="I61" s="297" t="s">
        <v>64</v>
      </c>
      <c r="J61" s="298" t="s">
        <v>93</v>
      </c>
      <c r="K61" s="298" t="s">
        <v>114</v>
      </c>
      <c r="L61" s="297" t="s">
        <v>64</v>
      </c>
      <c r="M61" s="298" t="s">
        <v>93</v>
      </c>
      <c r="N61" s="298" t="s">
        <v>114</v>
      </c>
      <c r="O61" s="297" t="s">
        <v>64</v>
      </c>
      <c r="P61" s="298" t="s">
        <v>93</v>
      </c>
      <c r="Q61" s="298" t="s">
        <v>114</v>
      </c>
      <c r="R61" s="297" t="s">
        <v>64</v>
      </c>
      <c r="S61" s="298" t="s">
        <v>93</v>
      </c>
      <c r="T61" s="298" t="s">
        <v>114</v>
      </c>
      <c r="U61" s="297" t="s">
        <v>64</v>
      </c>
      <c r="V61" s="298" t="s">
        <v>93</v>
      </c>
      <c r="W61" s="58"/>
      <c r="AD61" s="271">
        <f>はじめに出場選手の入力!J36</f>
        <v>0</v>
      </c>
      <c r="AE61" s="265" t="str">
        <f>はじめに出場選手の入力!K36&amp;" W"</f>
        <v xml:space="preserve"> W</v>
      </c>
      <c r="AF61" s="102">
        <f>はじめに出場選手の入力!M36</f>
        <v>0</v>
      </c>
    </row>
    <row r="62" spans="1:32" ht="16.2" customHeight="1" x14ac:dyDescent="0.2">
      <c r="A62" s="299" t="s">
        <v>115</v>
      </c>
      <c r="B62" s="300" t="str">
        <f>はじめに出場選手の入力!$C$5</f>
        <v>石川県</v>
      </c>
      <c r="C62" s="301" t="str">
        <f>+はじめに出場選手の入力!$E$5&amp;"　"&amp;"Ａ"</f>
        <v>　Ａ</v>
      </c>
      <c r="D62" s="301"/>
      <c r="E62" s="302"/>
      <c r="F62" s="303"/>
      <c r="G62" s="304"/>
      <c r="H62" s="302"/>
      <c r="I62" s="303"/>
      <c r="J62" s="304"/>
      <c r="K62" s="302"/>
      <c r="L62" s="303"/>
      <c r="M62" s="304"/>
      <c r="N62" s="302"/>
      <c r="O62" s="303"/>
      <c r="P62" s="304"/>
      <c r="Q62" s="302"/>
      <c r="R62" s="303"/>
      <c r="S62" s="304"/>
      <c r="T62" s="302"/>
      <c r="U62" s="303"/>
      <c r="V62" s="304"/>
      <c r="AD62" s="271">
        <f>はじめに出場選手の入力!J37</f>
        <v>0</v>
      </c>
      <c r="AE62" s="265" t="str">
        <f>はじめに出場選手の入力!K37&amp;" W"</f>
        <v xml:space="preserve"> W</v>
      </c>
      <c r="AF62" s="102">
        <f>はじめに出場選手の入力!M37</f>
        <v>0</v>
      </c>
    </row>
    <row r="63" spans="1:32" ht="16.2" customHeight="1" x14ac:dyDescent="0.2">
      <c r="A63" s="299" t="s">
        <v>117</v>
      </c>
      <c r="B63" s="300" t="str">
        <f>はじめに出場選手の入力!$C$5</f>
        <v>石川県</v>
      </c>
      <c r="C63" s="301" t="str">
        <f>+はじめに出場選手の入力!$E$5&amp;"　"&amp;"Ｂ"</f>
        <v>　Ｂ</v>
      </c>
      <c r="D63" s="301"/>
      <c r="E63" s="302"/>
      <c r="F63" s="303"/>
      <c r="G63" s="304"/>
      <c r="H63" s="302"/>
      <c r="I63" s="303"/>
      <c r="J63" s="304"/>
      <c r="K63" s="302"/>
      <c r="L63" s="303"/>
      <c r="M63" s="304"/>
      <c r="N63" s="302"/>
      <c r="O63" s="303"/>
      <c r="P63" s="304"/>
      <c r="Q63" s="302"/>
      <c r="R63" s="303"/>
      <c r="S63" s="304"/>
      <c r="T63" s="302"/>
      <c r="U63" s="303"/>
      <c r="V63" s="304"/>
      <c r="AD63" s="271">
        <f>はじめに出場選手の入力!J38</f>
        <v>0</v>
      </c>
      <c r="AE63" s="265" t="str">
        <f>はじめに出場選手の入力!K38&amp;" W"</f>
        <v xml:space="preserve"> W</v>
      </c>
      <c r="AF63" s="102">
        <f>はじめに出場選手の入力!M38</f>
        <v>0</v>
      </c>
    </row>
    <row r="64" spans="1:32" ht="16.2" customHeight="1" x14ac:dyDescent="0.2">
      <c r="A64" s="299" t="s">
        <v>96</v>
      </c>
      <c r="B64" s="300" t="str">
        <f>はじめに出場選手の入力!$C$5</f>
        <v>石川県</v>
      </c>
      <c r="C64" s="301" t="str">
        <f>+はじめに出場選手の入力!$E$5&amp;"　"&amp;"Ｃ"</f>
        <v>　Ｃ</v>
      </c>
      <c r="D64" s="301"/>
      <c r="E64" s="302"/>
      <c r="F64" s="303"/>
      <c r="G64" s="304"/>
      <c r="H64" s="302"/>
      <c r="I64" s="303"/>
      <c r="J64" s="304"/>
      <c r="K64" s="302"/>
      <c r="L64" s="303"/>
      <c r="M64" s="304"/>
      <c r="N64" s="302"/>
      <c r="O64" s="303"/>
      <c r="P64" s="304"/>
      <c r="Q64" s="302"/>
      <c r="R64" s="303"/>
      <c r="S64" s="304"/>
      <c r="T64" s="302"/>
      <c r="U64" s="303"/>
      <c r="V64" s="304"/>
      <c r="AD64" s="271">
        <f>はじめに出場選手の入力!J39</f>
        <v>0</v>
      </c>
      <c r="AE64" s="265" t="str">
        <f>はじめに出場選手の入力!K39&amp;" W"</f>
        <v xml:space="preserve"> W</v>
      </c>
      <c r="AF64" s="102">
        <f>はじめに出場選手の入力!M39</f>
        <v>0</v>
      </c>
    </row>
    <row r="65" spans="1:32" ht="16.2" customHeight="1" x14ac:dyDescent="0.2">
      <c r="A65" s="299" t="s">
        <v>97</v>
      </c>
      <c r="B65" s="300" t="str">
        <f>はじめに出場選手の入力!$C$5</f>
        <v>石川県</v>
      </c>
      <c r="C65" s="301" t="str">
        <f>+はじめに出場選手の入力!$E$5&amp;"　"&amp;"Ｄ"</f>
        <v>　Ｄ</v>
      </c>
      <c r="D65" s="301"/>
      <c r="E65" s="302"/>
      <c r="F65" s="303"/>
      <c r="G65" s="304"/>
      <c r="H65" s="302"/>
      <c r="I65" s="303"/>
      <c r="J65" s="304"/>
      <c r="K65" s="302"/>
      <c r="L65" s="303"/>
      <c r="M65" s="304"/>
      <c r="N65" s="302"/>
      <c r="O65" s="303"/>
      <c r="P65" s="304"/>
      <c r="Q65" s="302"/>
      <c r="R65" s="303"/>
      <c r="S65" s="304"/>
      <c r="T65" s="302"/>
      <c r="U65" s="303"/>
      <c r="V65" s="304"/>
      <c r="AD65" s="271">
        <f>はじめに出場選手の入力!J40</f>
        <v>0</v>
      </c>
      <c r="AE65" s="265" t="str">
        <f>はじめに出場選手の入力!K40&amp;" W"</f>
        <v xml:space="preserve"> W</v>
      </c>
      <c r="AF65" s="102">
        <f>はじめに出場選手の入力!M40</f>
        <v>0</v>
      </c>
    </row>
    <row r="66" spans="1:32" ht="16.2" customHeight="1" x14ac:dyDescent="0.2">
      <c r="A66" s="299" t="s">
        <v>98</v>
      </c>
      <c r="B66" s="300" t="str">
        <f>はじめに出場選手の入力!$C$5</f>
        <v>石川県</v>
      </c>
      <c r="C66" s="301" t="str">
        <f>+はじめに出場選手の入力!$E$5&amp;"　"&amp;"Ｆ"</f>
        <v>　Ｆ</v>
      </c>
      <c r="D66" s="301"/>
      <c r="E66" s="302"/>
      <c r="F66" s="303"/>
      <c r="G66" s="304"/>
      <c r="H66" s="302"/>
      <c r="I66" s="303"/>
      <c r="J66" s="304"/>
      <c r="K66" s="302"/>
      <c r="L66" s="303"/>
      <c r="M66" s="304"/>
      <c r="N66" s="302"/>
      <c r="O66" s="303"/>
      <c r="P66" s="304"/>
      <c r="Q66" s="302"/>
      <c r="R66" s="303"/>
      <c r="S66" s="304"/>
      <c r="T66" s="302"/>
      <c r="U66" s="303"/>
      <c r="V66" s="304"/>
      <c r="AD66" s="271">
        <f>はじめに出場選手の入力!J41</f>
        <v>0</v>
      </c>
      <c r="AE66" s="265" t="str">
        <f>はじめに出場選手の入力!K41&amp;" W"</f>
        <v xml:space="preserve"> W</v>
      </c>
      <c r="AF66" s="102">
        <f>はじめに出場選手の入力!M41</f>
        <v>0</v>
      </c>
    </row>
    <row r="67" spans="1:32" ht="16.2" customHeight="1" x14ac:dyDescent="0.2">
      <c r="A67" s="299" t="s">
        <v>99</v>
      </c>
      <c r="B67" s="300" t="str">
        <f>はじめに出場選手の入力!$C$5</f>
        <v>石川県</v>
      </c>
      <c r="C67" s="301" t="str">
        <f>+はじめに出場選手の入力!$E$5&amp;"　"&amp;"Ｅ"</f>
        <v>　Ｅ</v>
      </c>
      <c r="D67" s="301"/>
      <c r="E67" s="302"/>
      <c r="F67" s="303"/>
      <c r="G67" s="304"/>
      <c r="H67" s="302"/>
      <c r="I67" s="303"/>
      <c r="J67" s="304"/>
      <c r="K67" s="302"/>
      <c r="L67" s="303"/>
      <c r="M67" s="304"/>
      <c r="N67" s="302"/>
      <c r="O67" s="303"/>
      <c r="P67" s="304"/>
      <c r="Q67" s="302"/>
      <c r="R67" s="303"/>
      <c r="S67" s="304"/>
      <c r="T67" s="302"/>
      <c r="U67" s="303"/>
      <c r="V67" s="304"/>
      <c r="AD67" s="271">
        <f>はじめに出場選手の入力!J42</f>
        <v>0</v>
      </c>
      <c r="AE67" s="265" t="str">
        <f>はじめに出場選手の入力!K42&amp;" W"</f>
        <v xml:space="preserve"> W</v>
      </c>
      <c r="AF67" s="102">
        <f>はじめに出場選手の入力!M42</f>
        <v>0</v>
      </c>
    </row>
    <row r="68" spans="1:32" ht="16.2" customHeight="1" x14ac:dyDescent="0.2">
      <c r="A68" s="299" t="s">
        <v>100</v>
      </c>
      <c r="B68" s="300" t="str">
        <f>はじめに出場選手の入力!$C$5</f>
        <v>石川県</v>
      </c>
      <c r="C68" s="301" t="str">
        <f>+はじめに出場選手の入力!$E$5&amp;"　"&amp;"Ｇ"</f>
        <v>　Ｇ</v>
      </c>
      <c r="D68" s="301"/>
      <c r="E68" s="302"/>
      <c r="F68" s="303"/>
      <c r="G68" s="304"/>
      <c r="H68" s="302"/>
      <c r="I68" s="303"/>
      <c r="J68" s="304"/>
      <c r="K68" s="302"/>
      <c r="L68" s="303"/>
      <c r="M68" s="304"/>
      <c r="N68" s="302"/>
      <c r="O68" s="303"/>
      <c r="P68" s="304"/>
      <c r="Q68" s="302"/>
      <c r="R68" s="303"/>
      <c r="S68" s="304"/>
      <c r="T68" s="302"/>
      <c r="U68" s="303"/>
      <c r="V68" s="304"/>
      <c r="AD68" s="271">
        <f>はじめに出場選手の入力!J43</f>
        <v>0</v>
      </c>
      <c r="AE68" s="265" t="str">
        <f>はじめに出場選手の入力!K43&amp;" W"</f>
        <v xml:space="preserve"> W</v>
      </c>
      <c r="AF68" s="102">
        <f>はじめに出場選手の入力!M43</f>
        <v>0</v>
      </c>
    </row>
    <row r="69" spans="1:32" ht="16.2" customHeight="1" x14ac:dyDescent="0.2">
      <c r="A69" s="299" t="s">
        <v>101</v>
      </c>
      <c r="B69" s="300" t="str">
        <f>はじめに出場選手の入力!$C$5</f>
        <v>石川県</v>
      </c>
      <c r="C69" s="301" t="str">
        <f>+はじめに出場選手の入力!$E$5&amp;"　"&amp;"Ｈ"</f>
        <v>　Ｈ</v>
      </c>
      <c r="D69" s="301"/>
      <c r="E69" s="302"/>
      <c r="F69" s="303"/>
      <c r="G69" s="304"/>
      <c r="H69" s="302"/>
      <c r="I69" s="303"/>
      <c r="J69" s="304"/>
      <c r="K69" s="302"/>
      <c r="L69" s="303"/>
      <c r="M69" s="304"/>
      <c r="N69" s="302"/>
      <c r="O69" s="303"/>
      <c r="P69" s="304"/>
      <c r="Q69" s="302"/>
      <c r="R69" s="303"/>
      <c r="S69" s="304"/>
      <c r="T69" s="302"/>
      <c r="U69" s="303"/>
      <c r="V69" s="304"/>
      <c r="AD69" s="271">
        <f>はじめに出場選手の入力!J44</f>
        <v>0</v>
      </c>
      <c r="AE69" s="265" t="str">
        <f>はじめに出場選手の入力!K44&amp;" W"</f>
        <v xml:space="preserve"> W</v>
      </c>
      <c r="AF69" s="102">
        <f>はじめに出場選手の入力!M44</f>
        <v>0</v>
      </c>
    </row>
    <row r="70" spans="1:32" ht="16.2" customHeight="1" x14ac:dyDescent="0.2"/>
  </sheetData>
  <sheetProtection selectLockedCells="1"/>
  <customSheetViews>
    <customSheetView guid="{960CDFFA-2720-416F-86BE-61EFB67F3268}" scale="68">
      <selection activeCell="K13" sqref="K13"/>
      <colBreaks count="1" manualBreakCount="1">
        <brk id="24" max="1048575" man="1"/>
      </colBreaks>
      <pageMargins left="0.70866141732283472" right="0.70866141732283472" top="0.74803149606299213" bottom="0.48" header="0.31496062992125984" footer="0.31496062992125984"/>
      <pageSetup paperSize="9" scale="69" orientation="landscape" r:id="rId1"/>
    </customSheetView>
  </customSheetViews>
  <mergeCells count="18">
    <mergeCell ref="AD38:AF38"/>
    <mergeCell ref="X3:X5"/>
    <mergeCell ref="Z7:Z8"/>
    <mergeCell ref="AA7:AA8"/>
    <mergeCell ref="Z19:Z20"/>
    <mergeCell ref="AA19:AA20"/>
    <mergeCell ref="X10:X20"/>
    <mergeCell ref="AD5:AF5"/>
    <mergeCell ref="AD37:AJ37"/>
    <mergeCell ref="AB7:AB8"/>
    <mergeCell ref="AB19:AB20"/>
    <mergeCell ref="D3:D4"/>
    <mergeCell ref="X27:AB36"/>
    <mergeCell ref="AH4:AJ4"/>
    <mergeCell ref="AH5:AJ5"/>
    <mergeCell ref="G37:U37"/>
    <mergeCell ref="Z23:AB24"/>
    <mergeCell ref="Z11:AB12"/>
  </mergeCells>
  <phoneticPr fontId="5"/>
  <pageMargins left="0.70866141732283472" right="0.70866141732283472" top="0.74803149606299213" bottom="0.48" header="0.31496062992125984" footer="0.31496062992125984"/>
  <pageSetup paperSize="9" scale="69" orientation="landscape" r:id="rId2"/>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161"/>
  <sheetViews>
    <sheetView showZeros="0" view="pageBreakPreview" topLeftCell="A47" zoomScaleNormal="100" zoomScaleSheetLayoutView="100" workbookViewId="0">
      <selection activeCell="K106" sqref="K106:L106"/>
    </sheetView>
  </sheetViews>
  <sheetFormatPr defaultColWidth="10.33203125" defaultRowHeight="13.35" customHeight="1" x14ac:dyDescent="0.2"/>
  <cols>
    <col min="1" max="1" width="9.44140625" customWidth="1"/>
    <col min="2" max="2" width="13.21875" customWidth="1"/>
    <col min="3" max="4" width="12.44140625" customWidth="1"/>
    <col min="5" max="6" width="9.6640625" customWidth="1"/>
    <col min="7" max="7" width="8" customWidth="1"/>
    <col min="8" max="9" width="11.33203125" style="5" customWidth="1"/>
    <col min="10" max="10" width="11.21875" customWidth="1"/>
    <col min="11" max="12" width="11.44140625" customWidth="1"/>
    <col min="13" max="13" width="12.44140625" customWidth="1"/>
    <col min="15" max="16" width="10.88671875" customWidth="1"/>
    <col min="18" max="18" width="4.6640625" customWidth="1"/>
    <col min="247" max="247" width="2.6640625" customWidth="1"/>
    <col min="248" max="248" width="6.6640625" customWidth="1"/>
    <col min="249" max="249" width="12.33203125" customWidth="1"/>
    <col min="250" max="250" width="5.77734375" customWidth="1"/>
    <col min="251" max="251" width="7.44140625" customWidth="1"/>
    <col min="252" max="252" width="11" customWidth="1"/>
    <col min="253" max="253" width="10.109375" customWidth="1"/>
    <col min="254" max="254" width="11.33203125" customWidth="1"/>
    <col min="255" max="255" width="10.109375" customWidth="1"/>
    <col min="256" max="256" width="11" customWidth="1"/>
    <col min="257" max="257" width="10.109375" customWidth="1"/>
    <col min="503" max="503" width="2.6640625" customWidth="1"/>
    <col min="504" max="504" width="6.6640625" customWidth="1"/>
    <col min="505" max="505" width="12.33203125" customWidth="1"/>
    <col min="506" max="506" width="5.77734375" customWidth="1"/>
    <col min="507" max="507" width="7.44140625" customWidth="1"/>
    <col min="508" max="508" width="11" customWidth="1"/>
    <col min="509" max="509" width="10.109375" customWidth="1"/>
    <col min="510" max="510" width="11.33203125" customWidth="1"/>
    <col min="511" max="511" width="10.109375" customWidth="1"/>
    <col min="512" max="512" width="11" customWidth="1"/>
    <col min="513" max="513" width="10.109375" customWidth="1"/>
    <col min="759" max="759" width="2.6640625" customWidth="1"/>
    <col min="760" max="760" width="6.6640625" customWidth="1"/>
    <col min="761" max="761" width="12.33203125" customWidth="1"/>
    <col min="762" max="762" width="5.77734375" customWidth="1"/>
    <col min="763" max="763" width="7.44140625" customWidth="1"/>
    <col min="764" max="764" width="11" customWidth="1"/>
    <col min="765" max="765" width="10.109375" customWidth="1"/>
    <col min="766" max="766" width="11.33203125" customWidth="1"/>
    <col min="767" max="767" width="10.109375" customWidth="1"/>
    <col min="768" max="768" width="11" customWidth="1"/>
    <col min="769" max="769" width="10.109375" customWidth="1"/>
    <col min="1015" max="1015" width="2.6640625" customWidth="1"/>
    <col min="1016" max="1016" width="6.6640625" customWidth="1"/>
    <col min="1017" max="1017" width="12.33203125" customWidth="1"/>
    <col min="1018" max="1018" width="5.77734375" customWidth="1"/>
    <col min="1019" max="1019" width="7.44140625" customWidth="1"/>
    <col min="1020" max="1020" width="11" customWidth="1"/>
    <col min="1021" max="1021" width="10.109375" customWidth="1"/>
    <col min="1022" max="1022" width="11.33203125" customWidth="1"/>
    <col min="1023" max="1023" width="10.109375" customWidth="1"/>
    <col min="1024" max="1024" width="11" customWidth="1"/>
    <col min="1025" max="1025" width="10.109375" customWidth="1"/>
    <col min="1271" max="1271" width="2.6640625" customWidth="1"/>
    <col min="1272" max="1272" width="6.6640625" customWidth="1"/>
    <col min="1273" max="1273" width="12.33203125" customWidth="1"/>
    <col min="1274" max="1274" width="5.77734375" customWidth="1"/>
    <col min="1275" max="1275" width="7.44140625" customWidth="1"/>
    <col min="1276" max="1276" width="11" customWidth="1"/>
    <col min="1277" max="1277" width="10.109375" customWidth="1"/>
    <col min="1278" max="1278" width="11.33203125" customWidth="1"/>
    <col min="1279" max="1279" width="10.109375" customWidth="1"/>
    <col min="1280" max="1280" width="11" customWidth="1"/>
    <col min="1281" max="1281" width="10.109375" customWidth="1"/>
    <col min="1527" max="1527" width="2.6640625" customWidth="1"/>
    <col min="1528" max="1528" width="6.6640625" customWidth="1"/>
    <col min="1529" max="1529" width="12.33203125" customWidth="1"/>
    <col min="1530" max="1530" width="5.77734375" customWidth="1"/>
    <col min="1531" max="1531" width="7.44140625" customWidth="1"/>
    <col min="1532" max="1532" width="11" customWidth="1"/>
    <col min="1533" max="1533" width="10.109375" customWidth="1"/>
    <col min="1534" max="1534" width="11.33203125" customWidth="1"/>
    <col min="1535" max="1535" width="10.109375" customWidth="1"/>
    <col min="1536" max="1536" width="11" customWidth="1"/>
    <col min="1537" max="1537" width="10.109375" customWidth="1"/>
    <col min="1783" max="1783" width="2.6640625" customWidth="1"/>
    <col min="1784" max="1784" width="6.6640625" customWidth="1"/>
    <col min="1785" max="1785" width="12.33203125" customWidth="1"/>
    <col min="1786" max="1786" width="5.77734375" customWidth="1"/>
    <col min="1787" max="1787" width="7.44140625" customWidth="1"/>
    <col min="1788" max="1788" width="11" customWidth="1"/>
    <col min="1789" max="1789" width="10.109375" customWidth="1"/>
    <col min="1790" max="1790" width="11.33203125" customWidth="1"/>
    <col min="1791" max="1791" width="10.109375" customWidth="1"/>
    <col min="1792" max="1792" width="11" customWidth="1"/>
    <col min="1793" max="1793" width="10.109375" customWidth="1"/>
    <col min="2039" max="2039" width="2.6640625" customWidth="1"/>
    <col min="2040" max="2040" width="6.6640625" customWidth="1"/>
    <col min="2041" max="2041" width="12.33203125" customWidth="1"/>
    <col min="2042" max="2042" width="5.77734375" customWidth="1"/>
    <col min="2043" max="2043" width="7.44140625" customWidth="1"/>
    <col min="2044" max="2044" width="11" customWidth="1"/>
    <col min="2045" max="2045" width="10.109375" customWidth="1"/>
    <col min="2046" max="2046" width="11.33203125" customWidth="1"/>
    <col min="2047" max="2047" width="10.109375" customWidth="1"/>
    <col min="2048" max="2048" width="11" customWidth="1"/>
    <col min="2049" max="2049" width="10.109375" customWidth="1"/>
    <col min="2295" max="2295" width="2.6640625" customWidth="1"/>
    <col min="2296" max="2296" width="6.6640625" customWidth="1"/>
    <col min="2297" max="2297" width="12.33203125" customWidth="1"/>
    <col min="2298" max="2298" width="5.77734375" customWidth="1"/>
    <col min="2299" max="2299" width="7.44140625" customWidth="1"/>
    <col min="2300" max="2300" width="11" customWidth="1"/>
    <col min="2301" max="2301" width="10.109375" customWidth="1"/>
    <col min="2302" max="2302" width="11.33203125" customWidth="1"/>
    <col min="2303" max="2303" width="10.109375" customWidth="1"/>
    <col min="2304" max="2304" width="11" customWidth="1"/>
    <col min="2305" max="2305" width="10.109375" customWidth="1"/>
    <col min="2551" max="2551" width="2.6640625" customWidth="1"/>
    <col min="2552" max="2552" width="6.6640625" customWidth="1"/>
    <col min="2553" max="2553" width="12.33203125" customWidth="1"/>
    <col min="2554" max="2554" width="5.77734375" customWidth="1"/>
    <col min="2555" max="2555" width="7.44140625" customWidth="1"/>
    <col min="2556" max="2556" width="11" customWidth="1"/>
    <col min="2557" max="2557" width="10.109375" customWidth="1"/>
    <col min="2558" max="2558" width="11.33203125" customWidth="1"/>
    <col min="2559" max="2559" width="10.109375" customWidth="1"/>
    <col min="2560" max="2560" width="11" customWidth="1"/>
    <col min="2561" max="2561" width="10.109375" customWidth="1"/>
    <col min="2807" max="2807" width="2.6640625" customWidth="1"/>
    <col min="2808" max="2808" width="6.6640625" customWidth="1"/>
    <col min="2809" max="2809" width="12.33203125" customWidth="1"/>
    <col min="2810" max="2810" width="5.77734375" customWidth="1"/>
    <col min="2811" max="2811" width="7.44140625" customWidth="1"/>
    <col min="2812" max="2812" width="11" customWidth="1"/>
    <col min="2813" max="2813" width="10.109375" customWidth="1"/>
    <col min="2814" max="2814" width="11.33203125" customWidth="1"/>
    <col min="2815" max="2815" width="10.109375" customWidth="1"/>
    <col min="2816" max="2816" width="11" customWidth="1"/>
    <col min="2817" max="2817" width="10.109375" customWidth="1"/>
    <col min="3063" max="3063" width="2.6640625" customWidth="1"/>
    <col min="3064" max="3064" width="6.6640625" customWidth="1"/>
    <col min="3065" max="3065" width="12.33203125" customWidth="1"/>
    <col min="3066" max="3066" width="5.77734375" customWidth="1"/>
    <col min="3067" max="3067" width="7.44140625" customWidth="1"/>
    <col min="3068" max="3068" width="11" customWidth="1"/>
    <col min="3069" max="3069" width="10.109375" customWidth="1"/>
    <col min="3070" max="3070" width="11.33203125" customWidth="1"/>
    <col min="3071" max="3071" width="10.109375" customWidth="1"/>
    <col min="3072" max="3072" width="11" customWidth="1"/>
    <col min="3073" max="3073" width="10.109375" customWidth="1"/>
    <col min="3319" max="3319" width="2.6640625" customWidth="1"/>
    <col min="3320" max="3320" width="6.6640625" customWidth="1"/>
    <col min="3321" max="3321" width="12.33203125" customWidth="1"/>
    <col min="3322" max="3322" width="5.77734375" customWidth="1"/>
    <col min="3323" max="3323" width="7.44140625" customWidth="1"/>
    <col min="3324" max="3324" width="11" customWidth="1"/>
    <col min="3325" max="3325" width="10.109375" customWidth="1"/>
    <col min="3326" max="3326" width="11.33203125" customWidth="1"/>
    <col min="3327" max="3327" width="10.109375" customWidth="1"/>
    <col min="3328" max="3328" width="11" customWidth="1"/>
    <col min="3329" max="3329" width="10.109375" customWidth="1"/>
    <col min="3575" max="3575" width="2.6640625" customWidth="1"/>
    <col min="3576" max="3576" width="6.6640625" customWidth="1"/>
    <col min="3577" max="3577" width="12.33203125" customWidth="1"/>
    <col min="3578" max="3578" width="5.77734375" customWidth="1"/>
    <col min="3579" max="3579" width="7.44140625" customWidth="1"/>
    <col min="3580" max="3580" width="11" customWidth="1"/>
    <col min="3581" max="3581" width="10.109375" customWidth="1"/>
    <col min="3582" max="3582" width="11.33203125" customWidth="1"/>
    <col min="3583" max="3583" width="10.109375" customWidth="1"/>
    <col min="3584" max="3584" width="11" customWidth="1"/>
    <col min="3585" max="3585" width="10.109375" customWidth="1"/>
    <col min="3831" max="3831" width="2.6640625" customWidth="1"/>
    <col min="3832" max="3832" width="6.6640625" customWidth="1"/>
    <col min="3833" max="3833" width="12.33203125" customWidth="1"/>
    <col min="3834" max="3834" width="5.77734375" customWidth="1"/>
    <col min="3835" max="3835" width="7.44140625" customWidth="1"/>
    <col min="3836" max="3836" width="11" customWidth="1"/>
    <col min="3837" max="3837" width="10.109375" customWidth="1"/>
    <col min="3838" max="3838" width="11.33203125" customWidth="1"/>
    <col min="3839" max="3839" width="10.109375" customWidth="1"/>
    <col min="3840" max="3840" width="11" customWidth="1"/>
    <col min="3841" max="3841" width="10.109375" customWidth="1"/>
    <col min="4087" max="4087" width="2.6640625" customWidth="1"/>
    <col min="4088" max="4088" width="6.6640625" customWidth="1"/>
    <col min="4089" max="4089" width="12.33203125" customWidth="1"/>
    <col min="4090" max="4090" width="5.77734375" customWidth="1"/>
    <col min="4091" max="4091" width="7.44140625" customWidth="1"/>
    <col min="4092" max="4092" width="11" customWidth="1"/>
    <col min="4093" max="4093" width="10.109375" customWidth="1"/>
    <col min="4094" max="4094" width="11.33203125" customWidth="1"/>
    <col min="4095" max="4095" width="10.109375" customWidth="1"/>
    <col min="4096" max="4096" width="11" customWidth="1"/>
    <col min="4097" max="4097" width="10.109375" customWidth="1"/>
    <col min="4343" max="4343" width="2.6640625" customWidth="1"/>
    <col min="4344" max="4344" width="6.6640625" customWidth="1"/>
    <col min="4345" max="4345" width="12.33203125" customWidth="1"/>
    <col min="4346" max="4346" width="5.77734375" customWidth="1"/>
    <col min="4347" max="4347" width="7.44140625" customWidth="1"/>
    <col min="4348" max="4348" width="11" customWidth="1"/>
    <col min="4349" max="4349" width="10.109375" customWidth="1"/>
    <col min="4350" max="4350" width="11.33203125" customWidth="1"/>
    <col min="4351" max="4351" width="10.109375" customWidth="1"/>
    <col min="4352" max="4352" width="11" customWidth="1"/>
    <col min="4353" max="4353" width="10.109375" customWidth="1"/>
    <col min="4599" max="4599" width="2.6640625" customWidth="1"/>
    <col min="4600" max="4600" width="6.6640625" customWidth="1"/>
    <col min="4601" max="4601" width="12.33203125" customWidth="1"/>
    <col min="4602" max="4602" width="5.77734375" customWidth="1"/>
    <col min="4603" max="4603" width="7.44140625" customWidth="1"/>
    <col min="4604" max="4604" width="11" customWidth="1"/>
    <col min="4605" max="4605" width="10.109375" customWidth="1"/>
    <col min="4606" max="4606" width="11.33203125" customWidth="1"/>
    <col min="4607" max="4607" width="10.109375" customWidth="1"/>
    <col min="4608" max="4608" width="11" customWidth="1"/>
    <col min="4609" max="4609" width="10.109375" customWidth="1"/>
    <col min="4855" max="4855" width="2.6640625" customWidth="1"/>
    <col min="4856" max="4856" width="6.6640625" customWidth="1"/>
    <col min="4857" max="4857" width="12.33203125" customWidth="1"/>
    <col min="4858" max="4858" width="5.77734375" customWidth="1"/>
    <col min="4859" max="4859" width="7.44140625" customWidth="1"/>
    <col min="4860" max="4860" width="11" customWidth="1"/>
    <col min="4861" max="4861" width="10.109375" customWidth="1"/>
    <col min="4862" max="4862" width="11.33203125" customWidth="1"/>
    <col min="4863" max="4863" width="10.109375" customWidth="1"/>
    <col min="4864" max="4864" width="11" customWidth="1"/>
    <col min="4865" max="4865" width="10.109375" customWidth="1"/>
    <col min="5111" max="5111" width="2.6640625" customWidth="1"/>
    <col min="5112" max="5112" width="6.6640625" customWidth="1"/>
    <col min="5113" max="5113" width="12.33203125" customWidth="1"/>
    <col min="5114" max="5114" width="5.77734375" customWidth="1"/>
    <col min="5115" max="5115" width="7.44140625" customWidth="1"/>
    <col min="5116" max="5116" width="11" customWidth="1"/>
    <col min="5117" max="5117" width="10.109375" customWidth="1"/>
    <col min="5118" max="5118" width="11.33203125" customWidth="1"/>
    <col min="5119" max="5119" width="10.109375" customWidth="1"/>
    <col min="5120" max="5120" width="11" customWidth="1"/>
    <col min="5121" max="5121" width="10.109375" customWidth="1"/>
    <col min="5367" max="5367" width="2.6640625" customWidth="1"/>
    <col min="5368" max="5368" width="6.6640625" customWidth="1"/>
    <col min="5369" max="5369" width="12.33203125" customWidth="1"/>
    <col min="5370" max="5370" width="5.77734375" customWidth="1"/>
    <col min="5371" max="5371" width="7.44140625" customWidth="1"/>
    <col min="5372" max="5372" width="11" customWidth="1"/>
    <col min="5373" max="5373" width="10.109375" customWidth="1"/>
    <col min="5374" max="5374" width="11.33203125" customWidth="1"/>
    <col min="5375" max="5375" width="10.109375" customWidth="1"/>
    <col min="5376" max="5376" width="11" customWidth="1"/>
    <col min="5377" max="5377" width="10.109375" customWidth="1"/>
    <col min="5623" max="5623" width="2.6640625" customWidth="1"/>
    <col min="5624" max="5624" width="6.6640625" customWidth="1"/>
    <col min="5625" max="5625" width="12.33203125" customWidth="1"/>
    <col min="5626" max="5626" width="5.77734375" customWidth="1"/>
    <col min="5627" max="5627" width="7.44140625" customWidth="1"/>
    <col min="5628" max="5628" width="11" customWidth="1"/>
    <col min="5629" max="5629" width="10.109375" customWidth="1"/>
    <col min="5630" max="5630" width="11.33203125" customWidth="1"/>
    <col min="5631" max="5631" width="10.109375" customWidth="1"/>
    <col min="5632" max="5632" width="11" customWidth="1"/>
    <col min="5633" max="5633" width="10.109375" customWidth="1"/>
    <col min="5879" max="5879" width="2.6640625" customWidth="1"/>
    <col min="5880" max="5880" width="6.6640625" customWidth="1"/>
    <col min="5881" max="5881" width="12.33203125" customWidth="1"/>
    <col min="5882" max="5882" width="5.77734375" customWidth="1"/>
    <col min="5883" max="5883" width="7.44140625" customWidth="1"/>
    <col min="5884" max="5884" width="11" customWidth="1"/>
    <col min="5885" max="5885" width="10.109375" customWidth="1"/>
    <col min="5886" max="5886" width="11.33203125" customWidth="1"/>
    <col min="5887" max="5887" width="10.109375" customWidth="1"/>
    <col min="5888" max="5888" width="11" customWidth="1"/>
    <col min="5889" max="5889" width="10.109375" customWidth="1"/>
    <col min="6135" max="6135" width="2.6640625" customWidth="1"/>
    <col min="6136" max="6136" width="6.6640625" customWidth="1"/>
    <col min="6137" max="6137" width="12.33203125" customWidth="1"/>
    <col min="6138" max="6138" width="5.77734375" customWidth="1"/>
    <col min="6139" max="6139" width="7.44140625" customWidth="1"/>
    <col min="6140" max="6140" width="11" customWidth="1"/>
    <col min="6141" max="6141" width="10.109375" customWidth="1"/>
    <col min="6142" max="6142" width="11.33203125" customWidth="1"/>
    <col min="6143" max="6143" width="10.109375" customWidth="1"/>
    <col min="6144" max="6144" width="11" customWidth="1"/>
    <col min="6145" max="6145" width="10.109375" customWidth="1"/>
    <col min="6391" max="6391" width="2.6640625" customWidth="1"/>
    <col min="6392" max="6392" width="6.6640625" customWidth="1"/>
    <col min="6393" max="6393" width="12.33203125" customWidth="1"/>
    <col min="6394" max="6394" width="5.77734375" customWidth="1"/>
    <col min="6395" max="6395" width="7.44140625" customWidth="1"/>
    <col min="6396" max="6396" width="11" customWidth="1"/>
    <col min="6397" max="6397" width="10.109375" customWidth="1"/>
    <col min="6398" max="6398" width="11.33203125" customWidth="1"/>
    <col min="6399" max="6399" width="10.109375" customWidth="1"/>
    <col min="6400" max="6400" width="11" customWidth="1"/>
    <col min="6401" max="6401" width="10.109375" customWidth="1"/>
    <col min="6647" max="6647" width="2.6640625" customWidth="1"/>
    <col min="6648" max="6648" width="6.6640625" customWidth="1"/>
    <col min="6649" max="6649" width="12.33203125" customWidth="1"/>
    <col min="6650" max="6650" width="5.77734375" customWidth="1"/>
    <col min="6651" max="6651" width="7.44140625" customWidth="1"/>
    <col min="6652" max="6652" width="11" customWidth="1"/>
    <col min="6653" max="6653" width="10.109375" customWidth="1"/>
    <col min="6654" max="6654" width="11.33203125" customWidth="1"/>
    <col min="6655" max="6655" width="10.109375" customWidth="1"/>
    <col min="6656" max="6656" width="11" customWidth="1"/>
    <col min="6657" max="6657" width="10.109375" customWidth="1"/>
    <col min="6903" max="6903" width="2.6640625" customWidth="1"/>
    <col min="6904" max="6904" width="6.6640625" customWidth="1"/>
    <col min="6905" max="6905" width="12.33203125" customWidth="1"/>
    <col min="6906" max="6906" width="5.77734375" customWidth="1"/>
    <col min="6907" max="6907" width="7.44140625" customWidth="1"/>
    <col min="6908" max="6908" width="11" customWidth="1"/>
    <col min="6909" max="6909" width="10.109375" customWidth="1"/>
    <col min="6910" max="6910" width="11.33203125" customWidth="1"/>
    <col min="6911" max="6911" width="10.109375" customWidth="1"/>
    <col min="6912" max="6912" width="11" customWidth="1"/>
    <col min="6913" max="6913" width="10.109375" customWidth="1"/>
    <col min="7159" max="7159" width="2.6640625" customWidth="1"/>
    <col min="7160" max="7160" width="6.6640625" customWidth="1"/>
    <col min="7161" max="7161" width="12.33203125" customWidth="1"/>
    <col min="7162" max="7162" width="5.77734375" customWidth="1"/>
    <col min="7163" max="7163" width="7.44140625" customWidth="1"/>
    <col min="7164" max="7164" width="11" customWidth="1"/>
    <col min="7165" max="7165" width="10.109375" customWidth="1"/>
    <col min="7166" max="7166" width="11.33203125" customWidth="1"/>
    <col min="7167" max="7167" width="10.109375" customWidth="1"/>
    <col min="7168" max="7168" width="11" customWidth="1"/>
    <col min="7169" max="7169" width="10.109375" customWidth="1"/>
    <col min="7415" max="7415" width="2.6640625" customWidth="1"/>
    <col min="7416" max="7416" width="6.6640625" customWidth="1"/>
    <col min="7417" max="7417" width="12.33203125" customWidth="1"/>
    <col min="7418" max="7418" width="5.77734375" customWidth="1"/>
    <col min="7419" max="7419" width="7.44140625" customWidth="1"/>
    <col min="7420" max="7420" width="11" customWidth="1"/>
    <col min="7421" max="7421" width="10.109375" customWidth="1"/>
    <col min="7422" max="7422" width="11.33203125" customWidth="1"/>
    <col min="7423" max="7423" width="10.109375" customWidth="1"/>
    <col min="7424" max="7424" width="11" customWidth="1"/>
    <col min="7425" max="7425" width="10.109375" customWidth="1"/>
    <col min="7671" max="7671" width="2.6640625" customWidth="1"/>
    <col min="7672" max="7672" width="6.6640625" customWidth="1"/>
    <col min="7673" max="7673" width="12.33203125" customWidth="1"/>
    <col min="7674" max="7674" width="5.77734375" customWidth="1"/>
    <col min="7675" max="7675" width="7.44140625" customWidth="1"/>
    <col min="7676" max="7676" width="11" customWidth="1"/>
    <col min="7677" max="7677" width="10.109375" customWidth="1"/>
    <col min="7678" max="7678" width="11.33203125" customWidth="1"/>
    <col min="7679" max="7679" width="10.109375" customWidth="1"/>
    <col min="7680" max="7680" width="11" customWidth="1"/>
    <col min="7681" max="7681" width="10.109375" customWidth="1"/>
    <col min="7927" max="7927" width="2.6640625" customWidth="1"/>
    <col min="7928" max="7928" width="6.6640625" customWidth="1"/>
    <col min="7929" max="7929" width="12.33203125" customWidth="1"/>
    <col min="7930" max="7930" width="5.77734375" customWidth="1"/>
    <col min="7931" max="7931" width="7.44140625" customWidth="1"/>
    <col min="7932" max="7932" width="11" customWidth="1"/>
    <col min="7933" max="7933" width="10.109375" customWidth="1"/>
    <col min="7934" max="7934" width="11.33203125" customWidth="1"/>
    <col min="7935" max="7935" width="10.109375" customWidth="1"/>
    <col min="7936" max="7936" width="11" customWidth="1"/>
    <col min="7937" max="7937" width="10.109375" customWidth="1"/>
    <col min="8183" max="8183" width="2.6640625" customWidth="1"/>
    <col min="8184" max="8184" width="6.6640625" customWidth="1"/>
    <col min="8185" max="8185" width="12.33203125" customWidth="1"/>
    <col min="8186" max="8186" width="5.77734375" customWidth="1"/>
    <col min="8187" max="8187" width="7.44140625" customWidth="1"/>
    <col min="8188" max="8188" width="11" customWidth="1"/>
    <col min="8189" max="8189" width="10.109375" customWidth="1"/>
    <col min="8190" max="8190" width="11.33203125" customWidth="1"/>
    <col min="8191" max="8191" width="10.109375" customWidth="1"/>
    <col min="8192" max="8192" width="11" customWidth="1"/>
    <col min="8193" max="8193" width="10.109375" customWidth="1"/>
    <col min="8439" max="8439" width="2.6640625" customWidth="1"/>
    <col min="8440" max="8440" width="6.6640625" customWidth="1"/>
    <col min="8441" max="8441" width="12.33203125" customWidth="1"/>
    <col min="8442" max="8442" width="5.77734375" customWidth="1"/>
    <col min="8443" max="8443" width="7.44140625" customWidth="1"/>
    <col min="8444" max="8444" width="11" customWidth="1"/>
    <col min="8445" max="8445" width="10.109375" customWidth="1"/>
    <col min="8446" max="8446" width="11.33203125" customWidth="1"/>
    <col min="8447" max="8447" width="10.109375" customWidth="1"/>
    <col min="8448" max="8448" width="11" customWidth="1"/>
    <col min="8449" max="8449" width="10.109375" customWidth="1"/>
    <col min="8695" max="8695" width="2.6640625" customWidth="1"/>
    <col min="8696" max="8696" width="6.6640625" customWidth="1"/>
    <col min="8697" max="8697" width="12.33203125" customWidth="1"/>
    <col min="8698" max="8698" width="5.77734375" customWidth="1"/>
    <col min="8699" max="8699" width="7.44140625" customWidth="1"/>
    <col min="8700" max="8700" width="11" customWidth="1"/>
    <col min="8701" max="8701" width="10.109375" customWidth="1"/>
    <col min="8702" max="8702" width="11.33203125" customWidth="1"/>
    <col min="8703" max="8703" width="10.109375" customWidth="1"/>
    <col min="8704" max="8704" width="11" customWidth="1"/>
    <col min="8705" max="8705" width="10.109375" customWidth="1"/>
    <col min="8951" max="8951" width="2.6640625" customWidth="1"/>
    <col min="8952" max="8952" width="6.6640625" customWidth="1"/>
    <col min="8953" max="8953" width="12.33203125" customWidth="1"/>
    <col min="8954" max="8954" width="5.77734375" customWidth="1"/>
    <col min="8955" max="8955" width="7.44140625" customWidth="1"/>
    <col min="8956" max="8956" width="11" customWidth="1"/>
    <col min="8957" max="8957" width="10.109375" customWidth="1"/>
    <col min="8958" max="8958" width="11.33203125" customWidth="1"/>
    <col min="8959" max="8959" width="10.109375" customWidth="1"/>
    <col min="8960" max="8960" width="11" customWidth="1"/>
    <col min="8961" max="8961" width="10.109375" customWidth="1"/>
    <col min="9207" max="9207" width="2.6640625" customWidth="1"/>
    <col min="9208" max="9208" width="6.6640625" customWidth="1"/>
    <col min="9209" max="9209" width="12.33203125" customWidth="1"/>
    <col min="9210" max="9210" width="5.77734375" customWidth="1"/>
    <col min="9211" max="9211" width="7.44140625" customWidth="1"/>
    <col min="9212" max="9212" width="11" customWidth="1"/>
    <col min="9213" max="9213" width="10.109375" customWidth="1"/>
    <col min="9214" max="9214" width="11.33203125" customWidth="1"/>
    <col min="9215" max="9215" width="10.109375" customWidth="1"/>
    <col min="9216" max="9216" width="11" customWidth="1"/>
    <col min="9217" max="9217" width="10.109375" customWidth="1"/>
    <col min="9463" max="9463" width="2.6640625" customWidth="1"/>
    <col min="9464" max="9464" width="6.6640625" customWidth="1"/>
    <col min="9465" max="9465" width="12.33203125" customWidth="1"/>
    <col min="9466" max="9466" width="5.77734375" customWidth="1"/>
    <col min="9467" max="9467" width="7.44140625" customWidth="1"/>
    <col min="9468" max="9468" width="11" customWidth="1"/>
    <col min="9469" max="9469" width="10.109375" customWidth="1"/>
    <col min="9470" max="9470" width="11.33203125" customWidth="1"/>
    <col min="9471" max="9471" width="10.109375" customWidth="1"/>
    <col min="9472" max="9472" width="11" customWidth="1"/>
    <col min="9473" max="9473" width="10.109375" customWidth="1"/>
    <col min="9719" max="9719" width="2.6640625" customWidth="1"/>
    <col min="9720" max="9720" width="6.6640625" customWidth="1"/>
    <col min="9721" max="9721" width="12.33203125" customWidth="1"/>
    <col min="9722" max="9722" width="5.77734375" customWidth="1"/>
    <col min="9723" max="9723" width="7.44140625" customWidth="1"/>
    <col min="9724" max="9724" width="11" customWidth="1"/>
    <col min="9725" max="9725" width="10.109375" customWidth="1"/>
    <col min="9726" max="9726" width="11.33203125" customWidth="1"/>
    <col min="9727" max="9727" width="10.109375" customWidth="1"/>
    <col min="9728" max="9728" width="11" customWidth="1"/>
    <col min="9729" max="9729" width="10.109375" customWidth="1"/>
    <col min="9975" max="9975" width="2.6640625" customWidth="1"/>
    <col min="9976" max="9976" width="6.6640625" customWidth="1"/>
    <col min="9977" max="9977" width="12.33203125" customWidth="1"/>
    <col min="9978" max="9978" width="5.77734375" customWidth="1"/>
    <col min="9979" max="9979" width="7.44140625" customWidth="1"/>
    <col min="9980" max="9980" width="11" customWidth="1"/>
    <col min="9981" max="9981" width="10.109375" customWidth="1"/>
    <col min="9982" max="9982" width="11.33203125" customWidth="1"/>
    <col min="9983" max="9983" width="10.109375" customWidth="1"/>
    <col min="9984" max="9984" width="11" customWidth="1"/>
    <col min="9985" max="9985" width="10.109375" customWidth="1"/>
    <col min="10231" max="10231" width="2.6640625" customWidth="1"/>
    <col min="10232" max="10232" width="6.6640625" customWidth="1"/>
    <col min="10233" max="10233" width="12.33203125" customWidth="1"/>
    <col min="10234" max="10234" width="5.77734375" customWidth="1"/>
    <col min="10235" max="10235" width="7.44140625" customWidth="1"/>
    <col min="10236" max="10236" width="11" customWidth="1"/>
    <col min="10237" max="10237" width="10.109375" customWidth="1"/>
    <col min="10238" max="10238" width="11.33203125" customWidth="1"/>
    <col min="10239" max="10239" width="10.109375" customWidth="1"/>
    <col min="10240" max="10240" width="11" customWidth="1"/>
    <col min="10241" max="10241" width="10.109375" customWidth="1"/>
    <col min="10487" max="10487" width="2.6640625" customWidth="1"/>
    <col min="10488" max="10488" width="6.6640625" customWidth="1"/>
    <col min="10489" max="10489" width="12.33203125" customWidth="1"/>
    <col min="10490" max="10490" width="5.77734375" customWidth="1"/>
    <col min="10491" max="10491" width="7.44140625" customWidth="1"/>
    <col min="10492" max="10492" width="11" customWidth="1"/>
    <col min="10493" max="10493" width="10.109375" customWidth="1"/>
    <col min="10494" max="10494" width="11.33203125" customWidth="1"/>
    <col min="10495" max="10495" width="10.109375" customWidth="1"/>
    <col min="10496" max="10496" width="11" customWidth="1"/>
    <col min="10497" max="10497" width="10.109375" customWidth="1"/>
    <col min="10743" max="10743" width="2.6640625" customWidth="1"/>
    <col min="10744" max="10744" width="6.6640625" customWidth="1"/>
    <col min="10745" max="10745" width="12.33203125" customWidth="1"/>
    <col min="10746" max="10746" width="5.77734375" customWidth="1"/>
    <col min="10747" max="10747" width="7.44140625" customWidth="1"/>
    <col min="10748" max="10748" width="11" customWidth="1"/>
    <col min="10749" max="10749" width="10.109375" customWidth="1"/>
    <col min="10750" max="10750" width="11.33203125" customWidth="1"/>
    <col min="10751" max="10751" width="10.109375" customWidth="1"/>
    <col min="10752" max="10752" width="11" customWidth="1"/>
    <col min="10753" max="10753" width="10.109375" customWidth="1"/>
    <col min="10999" max="10999" width="2.6640625" customWidth="1"/>
    <col min="11000" max="11000" width="6.6640625" customWidth="1"/>
    <col min="11001" max="11001" width="12.33203125" customWidth="1"/>
    <col min="11002" max="11002" width="5.77734375" customWidth="1"/>
    <col min="11003" max="11003" width="7.44140625" customWidth="1"/>
    <col min="11004" max="11004" width="11" customWidth="1"/>
    <col min="11005" max="11005" width="10.109375" customWidth="1"/>
    <col min="11006" max="11006" width="11.33203125" customWidth="1"/>
    <col min="11007" max="11007" width="10.109375" customWidth="1"/>
    <col min="11008" max="11008" width="11" customWidth="1"/>
    <col min="11009" max="11009" width="10.109375" customWidth="1"/>
    <col min="11255" max="11255" width="2.6640625" customWidth="1"/>
    <col min="11256" max="11256" width="6.6640625" customWidth="1"/>
    <col min="11257" max="11257" width="12.33203125" customWidth="1"/>
    <col min="11258" max="11258" width="5.77734375" customWidth="1"/>
    <col min="11259" max="11259" width="7.44140625" customWidth="1"/>
    <col min="11260" max="11260" width="11" customWidth="1"/>
    <col min="11261" max="11261" width="10.109375" customWidth="1"/>
    <col min="11262" max="11262" width="11.33203125" customWidth="1"/>
    <col min="11263" max="11263" width="10.109375" customWidth="1"/>
    <col min="11264" max="11264" width="11" customWidth="1"/>
    <col min="11265" max="11265" width="10.109375" customWidth="1"/>
    <col min="11511" max="11511" width="2.6640625" customWidth="1"/>
    <col min="11512" max="11512" width="6.6640625" customWidth="1"/>
    <col min="11513" max="11513" width="12.33203125" customWidth="1"/>
    <col min="11514" max="11514" width="5.77734375" customWidth="1"/>
    <col min="11515" max="11515" width="7.44140625" customWidth="1"/>
    <col min="11516" max="11516" width="11" customWidth="1"/>
    <col min="11517" max="11517" width="10.109375" customWidth="1"/>
    <col min="11518" max="11518" width="11.33203125" customWidth="1"/>
    <col min="11519" max="11519" width="10.109375" customWidth="1"/>
    <col min="11520" max="11520" width="11" customWidth="1"/>
    <col min="11521" max="11521" width="10.109375" customWidth="1"/>
    <col min="11767" max="11767" width="2.6640625" customWidth="1"/>
    <col min="11768" max="11768" width="6.6640625" customWidth="1"/>
    <col min="11769" max="11769" width="12.33203125" customWidth="1"/>
    <col min="11770" max="11770" width="5.77734375" customWidth="1"/>
    <col min="11771" max="11771" width="7.44140625" customWidth="1"/>
    <col min="11772" max="11772" width="11" customWidth="1"/>
    <col min="11773" max="11773" width="10.109375" customWidth="1"/>
    <col min="11774" max="11774" width="11.33203125" customWidth="1"/>
    <col min="11775" max="11775" width="10.109375" customWidth="1"/>
    <col min="11776" max="11776" width="11" customWidth="1"/>
    <col min="11777" max="11777" width="10.109375" customWidth="1"/>
    <col min="12023" max="12023" width="2.6640625" customWidth="1"/>
    <col min="12024" max="12024" width="6.6640625" customWidth="1"/>
    <col min="12025" max="12025" width="12.33203125" customWidth="1"/>
    <col min="12026" max="12026" width="5.77734375" customWidth="1"/>
    <col min="12027" max="12027" width="7.44140625" customWidth="1"/>
    <col min="12028" max="12028" width="11" customWidth="1"/>
    <col min="12029" max="12029" width="10.109375" customWidth="1"/>
    <col min="12030" max="12030" width="11.33203125" customWidth="1"/>
    <col min="12031" max="12031" width="10.109375" customWidth="1"/>
    <col min="12032" max="12032" width="11" customWidth="1"/>
    <col min="12033" max="12033" width="10.109375" customWidth="1"/>
    <col min="12279" max="12279" width="2.6640625" customWidth="1"/>
    <col min="12280" max="12280" width="6.6640625" customWidth="1"/>
    <col min="12281" max="12281" width="12.33203125" customWidth="1"/>
    <col min="12282" max="12282" width="5.77734375" customWidth="1"/>
    <col min="12283" max="12283" width="7.44140625" customWidth="1"/>
    <col min="12284" max="12284" width="11" customWidth="1"/>
    <col min="12285" max="12285" width="10.109375" customWidth="1"/>
    <col min="12286" max="12286" width="11.33203125" customWidth="1"/>
    <col min="12287" max="12287" width="10.109375" customWidth="1"/>
    <col min="12288" max="12288" width="11" customWidth="1"/>
    <col min="12289" max="12289" width="10.109375" customWidth="1"/>
    <col min="12535" max="12535" width="2.6640625" customWidth="1"/>
    <col min="12536" max="12536" width="6.6640625" customWidth="1"/>
    <col min="12537" max="12537" width="12.33203125" customWidth="1"/>
    <col min="12538" max="12538" width="5.77734375" customWidth="1"/>
    <col min="12539" max="12539" width="7.44140625" customWidth="1"/>
    <col min="12540" max="12540" width="11" customWidth="1"/>
    <col min="12541" max="12541" width="10.109375" customWidth="1"/>
    <col min="12542" max="12542" width="11.33203125" customWidth="1"/>
    <col min="12543" max="12543" width="10.109375" customWidth="1"/>
    <col min="12544" max="12544" width="11" customWidth="1"/>
    <col min="12545" max="12545" width="10.109375" customWidth="1"/>
    <col min="12791" max="12791" width="2.6640625" customWidth="1"/>
    <col min="12792" max="12792" width="6.6640625" customWidth="1"/>
    <col min="12793" max="12793" width="12.33203125" customWidth="1"/>
    <col min="12794" max="12794" width="5.77734375" customWidth="1"/>
    <col min="12795" max="12795" width="7.44140625" customWidth="1"/>
    <col min="12796" max="12796" width="11" customWidth="1"/>
    <col min="12797" max="12797" width="10.109375" customWidth="1"/>
    <col min="12798" max="12798" width="11.33203125" customWidth="1"/>
    <col min="12799" max="12799" width="10.109375" customWidth="1"/>
    <col min="12800" max="12800" width="11" customWidth="1"/>
    <col min="12801" max="12801" width="10.109375" customWidth="1"/>
    <col min="13047" max="13047" width="2.6640625" customWidth="1"/>
    <col min="13048" max="13048" width="6.6640625" customWidth="1"/>
    <col min="13049" max="13049" width="12.33203125" customWidth="1"/>
    <col min="13050" max="13050" width="5.77734375" customWidth="1"/>
    <col min="13051" max="13051" width="7.44140625" customWidth="1"/>
    <col min="13052" max="13052" width="11" customWidth="1"/>
    <col min="13053" max="13053" width="10.109375" customWidth="1"/>
    <col min="13054" max="13054" width="11.33203125" customWidth="1"/>
    <col min="13055" max="13055" width="10.109375" customWidth="1"/>
    <col min="13056" max="13056" width="11" customWidth="1"/>
    <col min="13057" max="13057" width="10.109375" customWidth="1"/>
    <col min="13303" max="13303" width="2.6640625" customWidth="1"/>
    <col min="13304" max="13304" width="6.6640625" customWidth="1"/>
    <col min="13305" max="13305" width="12.33203125" customWidth="1"/>
    <col min="13306" max="13306" width="5.77734375" customWidth="1"/>
    <col min="13307" max="13307" width="7.44140625" customWidth="1"/>
    <col min="13308" max="13308" width="11" customWidth="1"/>
    <col min="13309" max="13309" width="10.109375" customWidth="1"/>
    <col min="13310" max="13310" width="11.33203125" customWidth="1"/>
    <col min="13311" max="13311" width="10.109375" customWidth="1"/>
    <col min="13312" max="13312" width="11" customWidth="1"/>
    <col min="13313" max="13313" width="10.109375" customWidth="1"/>
    <col min="13559" max="13559" width="2.6640625" customWidth="1"/>
    <col min="13560" max="13560" width="6.6640625" customWidth="1"/>
    <col min="13561" max="13561" width="12.33203125" customWidth="1"/>
    <col min="13562" max="13562" width="5.77734375" customWidth="1"/>
    <col min="13563" max="13563" width="7.44140625" customWidth="1"/>
    <col min="13564" max="13564" width="11" customWidth="1"/>
    <col min="13565" max="13565" width="10.109375" customWidth="1"/>
    <col min="13566" max="13566" width="11.33203125" customWidth="1"/>
    <col min="13567" max="13567" width="10.109375" customWidth="1"/>
    <col min="13568" max="13568" width="11" customWidth="1"/>
    <col min="13569" max="13569" width="10.109375" customWidth="1"/>
    <col min="13815" max="13815" width="2.6640625" customWidth="1"/>
    <col min="13816" max="13816" width="6.6640625" customWidth="1"/>
    <col min="13817" max="13817" width="12.33203125" customWidth="1"/>
    <col min="13818" max="13818" width="5.77734375" customWidth="1"/>
    <col min="13819" max="13819" width="7.44140625" customWidth="1"/>
    <col min="13820" max="13820" width="11" customWidth="1"/>
    <col min="13821" max="13821" width="10.109375" customWidth="1"/>
    <col min="13822" max="13822" width="11.33203125" customWidth="1"/>
    <col min="13823" max="13823" width="10.109375" customWidth="1"/>
    <col min="13824" max="13824" width="11" customWidth="1"/>
    <col min="13825" max="13825" width="10.109375" customWidth="1"/>
    <col min="14071" max="14071" width="2.6640625" customWidth="1"/>
    <col min="14072" max="14072" width="6.6640625" customWidth="1"/>
    <col min="14073" max="14073" width="12.33203125" customWidth="1"/>
    <col min="14074" max="14074" width="5.77734375" customWidth="1"/>
    <col min="14075" max="14075" width="7.44140625" customWidth="1"/>
    <col min="14076" max="14076" width="11" customWidth="1"/>
    <col min="14077" max="14077" width="10.109375" customWidth="1"/>
    <col min="14078" max="14078" width="11.33203125" customWidth="1"/>
    <col min="14079" max="14079" width="10.109375" customWidth="1"/>
    <col min="14080" max="14080" width="11" customWidth="1"/>
    <col min="14081" max="14081" width="10.109375" customWidth="1"/>
    <col min="14327" max="14327" width="2.6640625" customWidth="1"/>
    <col min="14328" max="14328" width="6.6640625" customWidth="1"/>
    <col min="14329" max="14329" width="12.33203125" customWidth="1"/>
    <col min="14330" max="14330" width="5.77734375" customWidth="1"/>
    <col min="14331" max="14331" width="7.44140625" customWidth="1"/>
    <col min="14332" max="14332" width="11" customWidth="1"/>
    <col min="14333" max="14333" width="10.109375" customWidth="1"/>
    <col min="14334" max="14334" width="11.33203125" customWidth="1"/>
    <col min="14335" max="14335" width="10.109375" customWidth="1"/>
    <col min="14336" max="14336" width="11" customWidth="1"/>
    <col min="14337" max="14337" width="10.109375" customWidth="1"/>
    <col min="14583" max="14583" width="2.6640625" customWidth="1"/>
    <col min="14584" max="14584" width="6.6640625" customWidth="1"/>
    <col min="14585" max="14585" width="12.33203125" customWidth="1"/>
    <col min="14586" max="14586" width="5.77734375" customWidth="1"/>
    <col min="14587" max="14587" width="7.44140625" customWidth="1"/>
    <col min="14588" max="14588" width="11" customWidth="1"/>
    <col min="14589" max="14589" width="10.109375" customWidth="1"/>
    <col min="14590" max="14590" width="11.33203125" customWidth="1"/>
    <col min="14591" max="14591" width="10.109375" customWidth="1"/>
    <col min="14592" max="14592" width="11" customWidth="1"/>
    <col min="14593" max="14593" width="10.109375" customWidth="1"/>
    <col min="14839" max="14839" width="2.6640625" customWidth="1"/>
    <col min="14840" max="14840" width="6.6640625" customWidth="1"/>
    <col min="14841" max="14841" width="12.33203125" customWidth="1"/>
    <col min="14842" max="14842" width="5.77734375" customWidth="1"/>
    <col min="14843" max="14843" width="7.44140625" customWidth="1"/>
    <col min="14844" max="14844" width="11" customWidth="1"/>
    <col min="14845" max="14845" width="10.109375" customWidth="1"/>
    <col min="14846" max="14846" width="11.33203125" customWidth="1"/>
    <col min="14847" max="14847" width="10.109375" customWidth="1"/>
    <col min="14848" max="14848" width="11" customWidth="1"/>
    <col min="14849" max="14849" width="10.109375" customWidth="1"/>
    <col min="15095" max="15095" width="2.6640625" customWidth="1"/>
    <col min="15096" max="15096" width="6.6640625" customWidth="1"/>
    <col min="15097" max="15097" width="12.33203125" customWidth="1"/>
    <col min="15098" max="15098" width="5.77734375" customWidth="1"/>
    <col min="15099" max="15099" width="7.44140625" customWidth="1"/>
    <col min="15100" max="15100" width="11" customWidth="1"/>
    <col min="15101" max="15101" width="10.109375" customWidth="1"/>
    <col min="15102" max="15102" width="11.33203125" customWidth="1"/>
    <col min="15103" max="15103" width="10.109375" customWidth="1"/>
    <col min="15104" max="15104" width="11" customWidth="1"/>
    <col min="15105" max="15105" width="10.109375" customWidth="1"/>
    <col min="15351" max="15351" width="2.6640625" customWidth="1"/>
    <col min="15352" max="15352" width="6.6640625" customWidth="1"/>
    <col min="15353" max="15353" width="12.33203125" customWidth="1"/>
    <col min="15354" max="15354" width="5.77734375" customWidth="1"/>
    <col min="15355" max="15355" width="7.44140625" customWidth="1"/>
    <col min="15356" max="15356" width="11" customWidth="1"/>
    <col min="15357" max="15357" width="10.109375" customWidth="1"/>
    <col min="15358" max="15358" width="11.33203125" customWidth="1"/>
    <col min="15359" max="15359" width="10.109375" customWidth="1"/>
    <col min="15360" max="15360" width="11" customWidth="1"/>
    <col min="15361" max="15361" width="10.109375" customWidth="1"/>
    <col min="15607" max="15607" width="2.6640625" customWidth="1"/>
    <col min="15608" max="15608" width="6.6640625" customWidth="1"/>
    <col min="15609" max="15609" width="12.33203125" customWidth="1"/>
    <col min="15610" max="15610" width="5.77734375" customWidth="1"/>
    <col min="15611" max="15611" width="7.44140625" customWidth="1"/>
    <col min="15612" max="15612" width="11" customWidth="1"/>
    <col min="15613" max="15613" width="10.109375" customWidth="1"/>
    <col min="15614" max="15614" width="11.33203125" customWidth="1"/>
    <col min="15615" max="15615" width="10.109375" customWidth="1"/>
    <col min="15616" max="15616" width="11" customWidth="1"/>
    <col min="15617" max="15617" width="10.109375" customWidth="1"/>
    <col min="15863" max="15863" width="2.6640625" customWidth="1"/>
    <col min="15864" max="15864" width="6.6640625" customWidth="1"/>
    <col min="15865" max="15865" width="12.33203125" customWidth="1"/>
    <col min="15866" max="15866" width="5.77734375" customWidth="1"/>
    <col min="15867" max="15867" width="7.44140625" customWidth="1"/>
    <col min="15868" max="15868" width="11" customWidth="1"/>
    <col min="15869" max="15869" width="10.109375" customWidth="1"/>
    <col min="15870" max="15870" width="11.33203125" customWidth="1"/>
    <col min="15871" max="15871" width="10.109375" customWidth="1"/>
    <col min="15872" max="15872" width="11" customWidth="1"/>
    <col min="15873" max="15873" width="10.109375" customWidth="1"/>
    <col min="16119" max="16119" width="2.6640625" customWidth="1"/>
    <col min="16120" max="16120" width="6.6640625" customWidth="1"/>
    <col min="16121" max="16121" width="12.33203125" customWidth="1"/>
    <col min="16122" max="16122" width="5.77734375" customWidth="1"/>
    <col min="16123" max="16123" width="7.44140625" customWidth="1"/>
    <col min="16124" max="16124" width="11" customWidth="1"/>
    <col min="16125" max="16125" width="10.109375" customWidth="1"/>
    <col min="16126" max="16126" width="11.33203125" customWidth="1"/>
    <col min="16127" max="16127" width="10.109375" customWidth="1"/>
    <col min="16128" max="16128" width="11" customWidth="1"/>
    <col min="16129" max="16129" width="10.109375" customWidth="1"/>
  </cols>
  <sheetData>
    <row r="1" spans="1:18" ht="21.6" thickBot="1" x14ac:dyDescent="0.25">
      <c r="A1" s="36" t="s">
        <v>310</v>
      </c>
      <c r="H1" s="414">
        <f ca="1">K106</f>
        <v>45414</v>
      </c>
      <c r="I1" s="414"/>
      <c r="J1" s="414"/>
      <c r="K1" s="415"/>
      <c r="L1" s="106" t="s">
        <v>92</v>
      </c>
      <c r="M1" s="42"/>
    </row>
    <row r="2" spans="1:18" ht="19.2" x14ac:dyDescent="0.2">
      <c r="A2" s="36" t="s">
        <v>36</v>
      </c>
      <c r="J2" s="436" t="str">
        <f>+IF(E107="","",E107)</f>
        <v>　(小学校)</v>
      </c>
      <c r="K2" s="436"/>
      <c r="L2" s="436"/>
      <c r="M2" s="436"/>
    </row>
    <row r="3" spans="1:18" ht="22.2" customHeight="1" x14ac:dyDescent="0.2">
      <c r="A3" s="3" t="s">
        <v>69</v>
      </c>
      <c r="B3" s="245" t="s">
        <v>64</v>
      </c>
      <c r="C3" s="3" t="s">
        <v>93</v>
      </c>
      <c r="D3" s="370" t="s">
        <v>157</v>
      </c>
      <c r="E3" s="371"/>
      <c r="F3" s="371"/>
      <c r="G3" s="372"/>
      <c r="H3" s="416" t="s">
        <v>264</v>
      </c>
      <c r="I3" s="416"/>
      <c r="J3" s="171" t="s">
        <v>156</v>
      </c>
      <c r="K3" s="254" t="s">
        <v>155</v>
      </c>
      <c r="L3" s="171" t="s">
        <v>265</v>
      </c>
      <c r="M3" s="176" t="s">
        <v>266</v>
      </c>
    </row>
    <row r="4" spans="1:18" ht="13.2" customHeight="1" x14ac:dyDescent="0.2">
      <c r="A4" s="1" t="str">
        <f>IF(男子!C5="","",+男子!C5)</f>
        <v/>
      </c>
      <c r="B4" s="268" t="str">
        <f>IF(男子!D5="","",+男子!D5)</f>
        <v/>
      </c>
      <c r="C4" s="255" t="str">
        <f>IF(男子!F5="","",+男子!F5)</f>
        <v/>
      </c>
      <c r="D4" s="411" t="str">
        <f>+IF(男子!G5="","",",100m")&amp;+IF(男子!H5="","",",200m")&amp;+IF(男子!I5="","",",300m")&amp;+IF(男子!J5="","",",400m")&amp;+IF(男子!K5="","",",800m")&amp;+IF(男子!L5="","",",1000m")&amp;+IF(男子!M5="","",",1500m")&amp;+IF(男子!N5="","",",3000m")&amp;+IF(男子!O5="","",",5000m")&amp;+IF(男子!P5="","",",80mH")&amp;+IF(男子!Q5="","",",110mH")&amp;+IF(男子!R5="","",",400mH")&amp;+IF(男子!S5="","",",その他②")&amp;+IF(男子!T5="","",",3000mW")&amp;+IF(男子!G38="","",",走高跳")&amp;+IF(男子!H38="","",",棒高跳")&amp;+IF(男子!I38="","",",走幅跳")&amp;+IF(男子!J38="","",",三段跳")&amp;+IF(男子!K38="","",",砲丸投")&amp;+IF(男子!L38="","",",円盤投")&amp;+IF(男子!M38="","",",ﾊﾝﾏｰ投")&amp;+IF(男子!N38="","",",やり投")&amp;+IF(男子!O38="","",",ジャベ")</f>
        <v/>
      </c>
      <c r="E4" s="412"/>
      <c r="F4" s="412"/>
      <c r="G4" s="413"/>
      <c r="H4" s="417" t="str">
        <f>+IF(コンバインド!G5="","","男子コンバインド　Ａ,")&amp;+IF(コンバインド!I5="","","男子コンバインド　Ｂ,")</f>
        <v/>
      </c>
      <c r="I4" s="417"/>
      <c r="J4" s="3">
        <f>+IF((男子!U5+男子!P38)="","",(男子!U5+男子!P38))</f>
        <v>0</v>
      </c>
      <c r="K4" s="174">
        <f>IF(OR(はじめに出場選手の入力!$F$5="一般",はじめに出場選手の入力!$F$5="大学",はじめに出場選手の入力!$F$5="高等学校"),400,300)*J4</f>
        <v>0</v>
      </c>
      <c r="L4" s="3" t="str">
        <f>+IF(コンバインド!L5="","",コンバインド!L5)</f>
        <v/>
      </c>
      <c r="M4" s="174" t="str">
        <f>IF((L4)=1,600,"")</f>
        <v/>
      </c>
      <c r="R4">
        <f>IF(J4&gt;0,1,0)</f>
        <v>0</v>
      </c>
    </row>
    <row r="5" spans="1:18" ht="13.35" customHeight="1" x14ac:dyDescent="0.2">
      <c r="A5" s="1" t="str">
        <f>IF(男子!C6="","",+男子!C6)</f>
        <v/>
      </c>
      <c r="B5" s="268" t="str">
        <f>IF(男子!D6="","",+男子!D6)</f>
        <v/>
      </c>
      <c r="C5" s="255" t="str">
        <f>IF(男子!F6="","",+男子!F6)</f>
        <v/>
      </c>
      <c r="D5" s="411" t="str">
        <f>+IF(男子!G6="","",",100m")&amp;+IF(男子!H6="","",",200m")&amp;+IF(男子!I6="","",",300m")&amp;+IF(男子!J6="","",",400m")&amp;+IF(男子!K6="","",",800m")&amp;+IF(男子!L6="","",",1000m")&amp;+IF(男子!M6="","",",1500m")&amp;+IF(男子!N6="","",",3000m")&amp;+IF(男子!O6="","",",5000m")&amp;+IF(男子!P6="","",",80mH")&amp;+IF(男子!Q6="","",",110mH")&amp;+IF(男子!R6="","",",400mH")&amp;+IF(男子!S6="","",",その他②")&amp;+IF(男子!T6="","",",3000mW")&amp;+IF(男子!G39="","",",走高跳")&amp;+IF(男子!H39="","",",棒高跳")&amp;+IF(男子!I39="","",",走幅跳")&amp;+IF(男子!J39="","",",三段跳")&amp;+IF(男子!K39="","",",砲丸投")&amp;+IF(男子!L39="","",",円盤投")&amp;+IF(男子!M39="","",",ﾊﾝﾏｰ投")&amp;+IF(男子!N39="","",",やり投")&amp;+IF(男子!O39="","",",ジャベ")</f>
        <v/>
      </c>
      <c r="E5" s="412"/>
      <c r="F5" s="412"/>
      <c r="G5" s="413"/>
      <c r="H5" s="417" t="str">
        <f>+IF(コンバインド!G6="","","男子コンバインド　Ａ,")&amp;+IF(コンバインド!I6="","","男子コンバインド　Ｂ,")</f>
        <v/>
      </c>
      <c r="I5" s="417"/>
      <c r="J5" s="3">
        <f>+IF((男子!U6+男子!P39)="","",(男子!U6+男子!P39))</f>
        <v>0</v>
      </c>
      <c r="K5" s="174">
        <f>IF(OR(はじめに出場選手の入力!$F$5="一般",はじめに出場選手の入力!$F$5="大学",はじめに出場選手の入力!$F$5="高等学校"),400,300)*J5</f>
        <v>0</v>
      </c>
      <c r="L5" s="3" t="str">
        <f>+IF(コンバインド!L6="","",コンバインド!L6)</f>
        <v/>
      </c>
      <c r="M5" s="174" t="str">
        <f t="shared" ref="M5:M33" si="0">IF((L5)=1,600,"")</f>
        <v/>
      </c>
      <c r="R5">
        <f t="shared" ref="R5:R33" si="1">IF(J5&gt;0,1,0)</f>
        <v>0</v>
      </c>
    </row>
    <row r="6" spans="1:18" ht="13.35" customHeight="1" x14ac:dyDescent="0.2">
      <c r="A6" s="1" t="str">
        <f>IF(男子!C7="","",+男子!C7)</f>
        <v/>
      </c>
      <c r="B6" s="268" t="str">
        <f>IF(男子!D7="","",+男子!D7)</f>
        <v/>
      </c>
      <c r="C6" s="255" t="str">
        <f>IF(男子!F7="","",+男子!F7)</f>
        <v/>
      </c>
      <c r="D6" s="411" t="str">
        <f>+IF(男子!G7="","",",100m")&amp;+IF(男子!H7="","",",200m")&amp;+IF(男子!I7="","",",300m")&amp;+IF(男子!J7="","",",400m")&amp;+IF(男子!K7="","",",800m")&amp;+IF(男子!L7="","",",1000m")&amp;+IF(男子!M7="","",",1500m")&amp;+IF(男子!N7="","",",3000m")&amp;+IF(男子!O7="","",",5000m")&amp;+IF(男子!P7="","",",80mH")&amp;+IF(男子!Q7="","",",110mH")&amp;+IF(男子!R7="","",",400mH")&amp;+IF(男子!S7="","",",その他②")&amp;+IF(男子!T7="","",",3000mW")&amp;+IF(男子!G40="","",",走高跳")&amp;+IF(男子!H40="","",",棒高跳")&amp;+IF(男子!I40="","",",走幅跳")&amp;+IF(男子!J40="","",",三段跳")&amp;+IF(男子!K40="","",",砲丸投")&amp;+IF(男子!L40="","",",円盤投")&amp;+IF(男子!M40="","",",ﾊﾝﾏｰ投")&amp;+IF(男子!N40="","",",やり投")&amp;+IF(男子!O40="","",",ジャベ")</f>
        <v/>
      </c>
      <c r="E6" s="412"/>
      <c r="F6" s="412"/>
      <c r="G6" s="413"/>
      <c r="H6" s="417" t="str">
        <f>+IF(コンバインド!G7="","","男子コンバインド　Ａ,")&amp;+IF(コンバインド!I7="","","男子コンバインド　Ｂ,")</f>
        <v/>
      </c>
      <c r="I6" s="417"/>
      <c r="J6" s="3">
        <f>+IF((男子!U7+男子!P40)="","",(男子!U7+男子!P40))</f>
        <v>0</v>
      </c>
      <c r="K6" s="174">
        <f>IF(OR(はじめに出場選手の入力!$F$5="一般",はじめに出場選手の入力!$F$5="大学",はじめに出場選手の入力!$F$5="高等学校"),400,300)*J6</f>
        <v>0</v>
      </c>
      <c r="L6" s="3" t="str">
        <f>+IF(コンバインド!L7="","",コンバインド!L7)</f>
        <v/>
      </c>
      <c r="M6" s="174" t="str">
        <f t="shared" si="0"/>
        <v/>
      </c>
      <c r="R6">
        <f t="shared" si="1"/>
        <v>0</v>
      </c>
    </row>
    <row r="7" spans="1:18" ht="13.35" customHeight="1" x14ac:dyDescent="0.2">
      <c r="A7" s="1" t="str">
        <f>IF(男子!C8="","",+男子!C8)</f>
        <v/>
      </c>
      <c r="B7" s="268" t="str">
        <f>IF(男子!D8="","",+男子!D8)</f>
        <v/>
      </c>
      <c r="C7" s="255" t="str">
        <f>IF(男子!F8="","",+男子!F8)</f>
        <v/>
      </c>
      <c r="D7" s="411" t="str">
        <f>+IF(男子!G8="","",",100m")&amp;+IF(男子!H8="","",",200m")&amp;+IF(男子!I8="","",",300m")&amp;+IF(男子!J8="","",",400m")&amp;+IF(男子!K8="","",",800m")&amp;+IF(男子!L8="","",",1000m")&amp;+IF(男子!M8="","",",1500m")&amp;+IF(男子!N8="","",",3000m")&amp;+IF(男子!O8="","",",5000m")&amp;+IF(男子!P8="","",",80mH")&amp;+IF(男子!Q8="","",",110mH")&amp;+IF(男子!R8="","",",400mH")&amp;+IF(男子!S8="","",",その他②")&amp;+IF(男子!T8="","",",3000mW")&amp;+IF(男子!G41="","",",走高跳")&amp;+IF(男子!H41="","",",棒高跳")&amp;+IF(男子!I41="","",",走幅跳")&amp;+IF(男子!J41="","",",三段跳")&amp;+IF(男子!K41="","",",砲丸投")&amp;+IF(男子!L41="","",",円盤投")&amp;+IF(男子!M41="","",",ﾊﾝﾏｰ投")&amp;+IF(男子!N41="","",",やり投")&amp;+IF(男子!O41="","",",ジャベ")</f>
        <v/>
      </c>
      <c r="E7" s="412"/>
      <c r="F7" s="412"/>
      <c r="G7" s="413"/>
      <c r="H7" s="417" t="str">
        <f>+IF(コンバインド!G8="","","男子コンバインド　Ａ,")&amp;+IF(コンバインド!I8="","","男子コンバインド　Ｂ,")</f>
        <v/>
      </c>
      <c r="I7" s="417"/>
      <c r="J7" s="3">
        <f>+IF((男子!U8+男子!P41)="","",(男子!U8+男子!P41))</f>
        <v>0</v>
      </c>
      <c r="K7" s="174">
        <f>IF(OR(はじめに出場選手の入力!$F$5="一般",はじめに出場選手の入力!$F$5="大学",はじめに出場選手の入力!$F$5="高等学校"),400,300)*J7</f>
        <v>0</v>
      </c>
      <c r="L7" s="3" t="str">
        <f>+IF(コンバインド!L8="","",コンバインド!L8)</f>
        <v/>
      </c>
      <c r="M7" s="174" t="str">
        <f t="shared" si="0"/>
        <v/>
      </c>
      <c r="R7">
        <f t="shared" si="1"/>
        <v>0</v>
      </c>
    </row>
    <row r="8" spans="1:18" ht="13.35" customHeight="1" x14ac:dyDescent="0.2">
      <c r="A8" s="1" t="str">
        <f>IF(男子!C9="","",+男子!C9)</f>
        <v/>
      </c>
      <c r="B8" s="268" t="str">
        <f>IF(男子!D9="","",+男子!D9)</f>
        <v/>
      </c>
      <c r="C8" s="255" t="str">
        <f>IF(男子!F9="","",+男子!F9)</f>
        <v/>
      </c>
      <c r="D8" s="411" t="str">
        <f>+IF(男子!G9="","",",100m")&amp;+IF(男子!H9="","",",200m")&amp;+IF(男子!I9="","",",300m")&amp;+IF(男子!J9="","",",400m")&amp;+IF(男子!K9="","",",800m")&amp;+IF(男子!L9="","",",1000m")&amp;+IF(男子!M9="","",",1500m")&amp;+IF(男子!N9="","",",3000m")&amp;+IF(男子!O9="","",",5000m")&amp;+IF(男子!P9="","",",80mH")&amp;+IF(男子!Q9="","",",110mH")&amp;+IF(男子!R9="","",",400mH")&amp;+IF(男子!S9="","",",その他②")&amp;+IF(男子!T9="","",",3000mW")&amp;+IF(男子!G42="","",",走高跳")&amp;+IF(男子!H42="","",",棒高跳")&amp;+IF(男子!I42="","",",走幅跳")&amp;+IF(男子!J42="","",",三段跳")&amp;+IF(男子!K42="","",",砲丸投")&amp;+IF(男子!L42="","",",円盤投")&amp;+IF(男子!M42="","",",ﾊﾝﾏｰ投")&amp;+IF(男子!N42="","",",やり投")&amp;+IF(男子!O42="","",",ジャベ")</f>
        <v/>
      </c>
      <c r="E8" s="412"/>
      <c r="F8" s="412"/>
      <c r="G8" s="413"/>
      <c r="H8" s="417" t="str">
        <f>+IF(コンバインド!G9="","","男子コンバインド　Ａ,")&amp;+IF(コンバインド!I9="","","男子コンバインド　Ｂ,")</f>
        <v/>
      </c>
      <c r="I8" s="417"/>
      <c r="J8" s="3">
        <f>+IF((男子!U9+男子!P42)="","",(男子!U9+男子!P42))</f>
        <v>0</v>
      </c>
      <c r="K8" s="174">
        <f>IF(OR(はじめに出場選手の入力!$F$5="一般",はじめに出場選手の入力!$F$5="大学",はじめに出場選手の入力!$F$5="高等学校"),400,300)*J8</f>
        <v>0</v>
      </c>
      <c r="L8" s="3" t="str">
        <f>+IF(コンバインド!L9="","",コンバインド!L9)</f>
        <v/>
      </c>
      <c r="M8" s="174" t="str">
        <f t="shared" si="0"/>
        <v/>
      </c>
      <c r="R8">
        <f t="shared" si="1"/>
        <v>0</v>
      </c>
    </row>
    <row r="9" spans="1:18" ht="13.35" customHeight="1" x14ac:dyDescent="0.2">
      <c r="A9" s="1" t="str">
        <f>IF(男子!C10="","",+男子!C10)</f>
        <v/>
      </c>
      <c r="B9" s="268" t="str">
        <f>IF(男子!D10="","",+男子!D10)</f>
        <v/>
      </c>
      <c r="C9" s="255" t="str">
        <f>IF(男子!F10="","",+男子!F10)</f>
        <v/>
      </c>
      <c r="D9" s="411" t="str">
        <f>+IF(男子!G10="","",",100m")&amp;+IF(男子!H10="","",",200m")&amp;+IF(男子!I10="","",",300m")&amp;+IF(男子!J10="","",",400m")&amp;+IF(男子!K10="","",",800m")&amp;+IF(男子!L10="","",",1000m")&amp;+IF(男子!M10="","",",1500m")&amp;+IF(男子!N10="","",",3000m")&amp;+IF(男子!O10="","",",5000m")&amp;+IF(男子!P10="","",",80mH")&amp;+IF(男子!Q10="","",",110mH")&amp;+IF(男子!R10="","",",400mH")&amp;+IF(男子!S10="","",",その他②")&amp;+IF(男子!T10="","",",3000mW")&amp;+IF(男子!G43="","",",走高跳")&amp;+IF(男子!H43="","",",棒高跳")&amp;+IF(男子!I43="","",",走幅跳")&amp;+IF(男子!J43="","",",三段跳")&amp;+IF(男子!K43="","",",砲丸投")&amp;+IF(男子!L43="","",",円盤投")&amp;+IF(男子!M43="","",",ﾊﾝﾏｰ投")&amp;+IF(男子!N43="","",",やり投")&amp;+IF(男子!O43="","",",ジャベ")</f>
        <v/>
      </c>
      <c r="E9" s="412"/>
      <c r="F9" s="412"/>
      <c r="G9" s="413"/>
      <c r="H9" s="417" t="str">
        <f>+IF(コンバインド!G10="","","男子コンバインド　Ａ,")&amp;+IF(コンバインド!I10="","","男子コンバインド　Ｂ,")</f>
        <v/>
      </c>
      <c r="I9" s="417"/>
      <c r="J9" s="3">
        <f>+IF((男子!U10+男子!P43)="","",(男子!U10+男子!P43))</f>
        <v>0</v>
      </c>
      <c r="K9" s="174">
        <f>IF(OR(はじめに出場選手の入力!$F$5="一般",はじめに出場選手の入力!$F$5="大学",はじめに出場選手の入力!$F$5="高等学校"),400,300)*J9</f>
        <v>0</v>
      </c>
      <c r="L9" s="3" t="str">
        <f>+IF(コンバインド!L10="","",コンバインド!L10)</f>
        <v/>
      </c>
      <c r="M9" s="174" t="str">
        <f t="shared" si="0"/>
        <v/>
      </c>
      <c r="R9">
        <f t="shared" si="1"/>
        <v>0</v>
      </c>
    </row>
    <row r="10" spans="1:18" ht="13.35" customHeight="1" x14ac:dyDescent="0.2">
      <c r="A10" s="1" t="str">
        <f>IF(男子!C11="","",+男子!C11)</f>
        <v/>
      </c>
      <c r="B10" s="268" t="str">
        <f>IF(男子!D11="","",+男子!D11)</f>
        <v/>
      </c>
      <c r="C10" s="255" t="str">
        <f>IF(男子!F11="","",+男子!F11)</f>
        <v/>
      </c>
      <c r="D10" s="411" t="str">
        <f>+IF(男子!G11="","",",100m")&amp;+IF(男子!H11="","",",200m")&amp;+IF(男子!I11="","",",300m")&amp;+IF(男子!J11="","",",400m")&amp;+IF(男子!K11="","",",800m")&amp;+IF(男子!L11="","",",1000m")&amp;+IF(男子!M11="","",",1500m")&amp;+IF(男子!N11="","",",3000m")&amp;+IF(男子!O11="","",",5000m")&amp;+IF(男子!P11="","",",80mH")&amp;+IF(男子!Q11="","",",110mH")&amp;+IF(男子!R11="","",",400mH")&amp;+IF(男子!S11="","",",その他②")&amp;+IF(男子!T11="","",",3000mW")&amp;+IF(男子!G44="","",",走高跳")&amp;+IF(男子!H44="","",",棒高跳")&amp;+IF(男子!I44="","",",走幅跳")&amp;+IF(男子!J44="","",",三段跳")&amp;+IF(男子!K44="","",",砲丸投")&amp;+IF(男子!L44="","",",円盤投")&amp;+IF(男子!M44="","",",ﾊﾝﾏｰ投")&amp;+IF(男子!N44="","",",やり投")&amp;+IF(男子!O44="","",",ジャベ")</f>
        <v/>
      </c>
      <c r="E10" s="412"/>
      <c r="F10" s="412"/>
      <c r="G10" s="413"/>
      <c r="H10" s="417" t="str">
        <f>+IF(コンバインド!G11="","","男子コンバインド　Ａ,")&amp;+IF(コンバインド!I11="","","男子コンバインド　Ｂ,")</f>
        <v/>
      </c>
      <c r="I10" s="417"/>
      <c r="J10" s="3">
        <f>+IF((男子!U11+男子!P44)="","",(男子!U11+男子!P44))</f>
        <v>0</v>
      </c>
      <c r="K10" s="174">
        <f>IF(OR(はじめに出場選手の入力!$F$5="一般",はじめに出場選手の入力!$F$5="大学",はじめに出場選手の入力!$F$5="高等学校"),400,300)*J10</f>
        <v>0</v>
      </c>
      <c r="L10" s="3" t="str">
        <f>+IF(コンバインド!L11="","",コンバインド!L11)</f>
        <v/>
      </c>
      <c r="M10" s="174" t="str">
        <f t="shared" si="0"/>
        <v/>
      </c>
      <c r="R10">
        <f t="shared" si="1"/>
        <v>0</v>
      </c>
    </row>
    <row r="11" spans="1:18" ht="13.35" customHeight="1" x14ac:dyDescent="0.2">
      <c r="A11" s="1" t="str">
        <f>IF(男子!C12="","",+男子!C12)</f>
        <v/>
      </c>
      <c r="B11" s="268" t="str">
        <f>IF(男子!D12="","",+男子!D12)</f>
        <v/>
      </c>
      <c r="C11" s="255" t="str">
        <f>IF(男子!F12="","",+男子!F12)</f>
        <v/>
      </c>
      <c r="D11" s="411" t="str">
        <f>+IF(男子!G12="","",",100m")&amp;+IF(男子!H12="","",",200m")&amp;+IF(男子!I12="","",",300m")&amp;+IF(男子!J12="","",",400m")&amp;+IF(男子!K12="","",",800m")&amp;+IF(男子!L12="","",",1000m")&amp;+IF(男子!M12="","",",1500m")&amp;+IF(男子!N12="","",",3000m")&amp;+IF(男子!O12="","",",5000m")&amp;+IF(男子!P12="","",",80mH")&amp;+IF(男子!Q12="","",",110mH")&amp;+IF(男子!R12="","",",400mH")&amp;+IF(男子!S12="","",",その他②")&amp;+IF(男子!T12="","",",3000mW")&amp;+IF(男子!G45="","",",走高跳")&amp;+IF(男子!H45="","",",棒高跳")&amp;+IF(男子!I45="","",",走幅跳")&amp;+IF(男子!J45="","",",三段跳")&amp;+IF(男子!K45="","",",砲丸投")&amp;+IF(男子!L45="","",",円盤投")&amp;+IF(男子!M45="","",",ﾊﾝﾏｰ投")&amp;+IF(男子!N45="","",",やり投")&amp;+IF(男子!O45="","",",ジャベ")</f>
        <v/>
      </c>
      <c r="E11" s="412"/>
      <c r="F11" s="412"/>
      <c r="G11" s="413"/>
      <c r="H11" s="417" t="str">
        <f>+IF(コンバインド!G12="","","男子コンバインド　Ａ,")&amp;+IF(コンバインド!I12="","","男子コンバインド　Ｂ,")</f>
        <v/>
      </c>
      <c r="I11" s="417"/>
      <c r="J11" s="3">
        <f>+IF((男子!U12+男子!P45)="","",(男子!U12+男子!P45))</f>
        <v>0</v>
      </c>
      <c r="K11" s="174">
        <f>IF(OR(はじめに出場選手の入力!$F$5="一般",はじめに出場選手の入力!$F$5="大学",はじめに出場選手の入力!$F$5="高等学校"),400,300)*J11</f>
        <v>0</v>
      </c>
      <c r="L11" s="3" t="str">
        <f>+IF(コンバインド!L12="","",コンバインド!L12)</f>
        <v/>
      </c>
      <c r="M11" s="174" t="str">
        <f t="shared" si="0"/>
        <v/>
      </c>
      <c r="R11">
        <f t="shared" si="1"/>
        <v>0</v>
      </c>
    </row>
    <row r="12" spans="1:18" ht="13.35" customHeight="1" x14ac:dyDescent="0.2">
      <c r="A12" s="1" t="str">
        <f>IF(男子!C13="","",+男子!C13)</f>
        <v/>
      </c>
      <c r="B12" s="268" t="str">
        <f>IF(男子!D13="","",+男子!D13)</f>
        <v/>
      </c>
      <c r="C12" s="255" t="str">
        <f>IF(男子!F13="","",+男子!F13)</f>
        <v/>
      </c>
      <c r="D12" s="411" t="str">
        <f>+IF(男子!G13="","",",100m")&amp;+IF(男子!H13="","",",200m")&amp;+IF(男子!I13="","",",300m")&amp;+IF(男子!J13="","",",400m")&amp;+IF(男子!K13="","",",800m")&amp;+IF(男子!L13="","",",1000m")&amp;+IF(男子!M13="","",",1500m")&amp;+IF(男子!N13="","",",3000m")&amp;+IF(男子!O13="","",",5000m")&amp;+IF(男子!P13="","",",80mH")&amp;+IF(男子!Q13="","",",110mH")&amp;+IF(男子!R13="","",",400mH")&amp;+IF(男子!S13="","",",その他②")&amp;+IF(男子!T13="","",",3000mW")&amp;+IF(男子!G46="","",",走高跳")&amp;+IF(男子!H46="","",",棒高跳")&amp;+IF(男子!I46="","",",走幅跳")&amp;+IF(男子!J46="","",",三段跳")&amp;+IF(男子!K46="","",",砲丸投")&amp;+IF(男子!L46="","",",円盤投")&amp;+IF(男子!M46="","",",ﾊﾝﾏｰ投")&amp;+IF(男子!N46="","",",やり投")&amp;+IF(男子!O46="","",",ジャベ")</f>
        <v/>
      </c>
      <c r="E12" s="412"/>
      <c r="F12" s="412"/>
      <c r="G12" s="413"/>
      <c r="H12" s="417" t="str">
        <f>+IF(コンバインド!G13="","","男子コンバインド　Ａ,")&amp;+IF(コンバインド!I13="","","男子コンバインド　Ｂ,")</f>
        <v/>
      </c>
      <c r="I12" s="417"/>
      <c r="J12" s="3">
        <f>+IF((男子!U13+男子!P46)="","",(男子!U13+男子!P46))</f>
        <v>0</v>
      </c>
      <c r="K12" s="174">
        <f>IF(OR(はじめに出場選手の入力!$F$5="一般",はじめに出場選手の入力!$F$5="大学",はじめに出場選手の入力!$F$5="高等学校"),400,300)*J12</f>
        <v>0</v>
      </c>
      <c r="L12" s="3" t="str">
        <f>+IF(コンバインド!L13="","",コンバインド!L13)</f>
        <v/>
      </c>
      <c r="M12" s="174" t="str">
        <f t="shared" si="0"/>
        <v/>
      </c>
      <c r="R12">
        <f t="shared" si="1"/>
        <v>0</v>
      </c>
    </row>
    <row r="13" spans="1:18" ht="13.35" customHeight="1" x14ac:dyDescent="0.2">
      <c r="A13" s="1" t="str">
        <f>IF(男子!C14="","",+男子!C14)</f>
        <v/>
      </c>
      <c r="B13" s="268" t="str">
        <f>IF(男子!D14="","",+男子!D14)</f>
        <v/>
      </c>
      <c r="C13" s="255" t="str">
        <f>IF(男子!F14="","",+男子!F14)</f>
        <v/>
      </c>
      <c r="D13" s="411" t="str">
        <f>+IF(男子!G14="","",",100m")&amp;+IF(男子!H14="","",",200m")&amp;+IF(男子!I14="","",",300m")&amp;+IF(男子!J14="","",",400m")&amp;+IF(男子!K14="","",",800m")&amp;+IF(男子!L14="","",",1000m")&amp;+IF(男子!M14="","",",1500m")&amp;+IF(男子!N14="","",",3000m")&amp;+IF(男子!O14="","",",5000m")&amp;+IF(男子!P14="","",",80mH")&amp;+IF(男子!Q14="","",",110mH")&amp;+IF(男子!R14="","",",400mH")&amp;+IF(男子!S14="","",",その他②")&amp;+IF(男子!T14="","",",3000mW")&amp;+IF(男子!G47="","",",走高跳")&amp;+IF(男子!H47="","",",棒高跳")&amp;+IF(男子!I47="","",",走幅跳")&amp;+IF(男子!J47="","",",三段跳")&amp;+IF(男子!K47="","",",砲丸投")&amp;+IF(男子!L47="","",",円盤投")&amp;+IF(男子!M47="","",",ﾊﾝﾏｰ投")&amp;+IF(男子!N47="","",",やり投")&amp;+IF(男子!O47="","",",ジャベ")</f>
        <v/>
      </c>
      <c r="E13" s="412"/>
      <c r="F13" s="412"/>
      <c r="G13" s="413"/>
      <c r="H13" s="417" t="str">
        <f>+IF(コンバインド!G14="","","男子コンバインド　Ａ,")&amp;+IF(コンバインド!I14="","","男子コンバインド　Ｂ,")</f>
        <v/>
      </c>
      <c r="I13" s="417"/>
      <c r="J13" s="3">
        <f>+IF((男子!U14+男子!P47)="","",(男子!U14+男子!P47))</f>
        <v>0</v>
      </c>
      <c r="K13" s="174">
        <f>IF(OR(はじめに出場選手の入力!$F$5="一般",はじめに出場選手の入力!$F$5="大学",はじめに出場選手の入力!$F$5="高等学校"),400,300)*J13</f>
        <v>0</v>
      </c>
      <c r="L13" s="3" t="str">
        <f>+IF(コンバインド!L14="","",コンバインド!L14)</f>
        <v/>
      </c>
      <c r="M13" s="174" t="str">
        <f t="shared" si="0"/>
        <v/>
      </c>
      <c r="R13">
        <f t="shared" si="1"/>
        <v>0</v>
      </c>
    </row>
    <row r="14" spans="1:18" ht="13.35" customHeight="1" x14ac:dyDescent="0.2">
      <c r="A14" s="1" t="str">
        <f>IF(男子!C15="","",+男子!C15)</f>
        <v/>
      </c>
      <c r="B14" s="268" t="str">
        <f>IF(男子!D15="","",+男子!D15)</f>
        <v/>
      </c>
      <c r="C14" s="255" t="str">
        <f>IF(男子!F15="","",+男子!F15)</f>
        <v/>
      </c>
      <c r="D14" s="411" t="str">
        <f>+IF(男子!G15="","",",100m")&amp;+IF(男子!H15="","",",200m")&amp;+IF(男子!I15="","",",300m")&amp;+IF(男子!J15="","",",400m")&amp;+IF(男子!K15="","",",800m")&amp;+IF(男子!L15="","",",1000m")&amp;+IF(男子!M15="","",",1500m")&amp;+IF(男子!N15="","",",3000m")&amp;+IF(男子!O15="","",",5000m")&amp;+IF(男子!P15="","",",80mH")&amp;+IF(男子!Q15="","",",110mH")&amp;+IF(男子!R15="","",",400mH")&amp;+IF(男子!S15="","",",その他②")&amp;+IF(男子!T15="","",",3000mW")&amp;+IF(男子!G48="","",",走高跳")&amp;+IF(男子!H48="","",",棒高跳")&amp;+IF(男子!I48="","",",走幅跳")&amp;+IF(男子!J48="","",",三段跳")&amp;+IF(男子!K48="","",",砲丸投")&amp;+IF(男子!L48="","",",円盤投")&amp;+IF(男子!M48="","",",ﾊﾝﾏｰ投")&amp;+IF(男子!N48="","",",やり投")&amp;+IF(男子!O48="","",",ジャベ")</f>
        <v/>
      </c>
      <c r="E14" s="412"/>
      <c r="F14" s="412"/>
      <c r="G14" s="413"/>
      <c r="H14" s="417" t="str">
        <f>+IF(コンバインド!G15="","","男子コンバインド　Ａ,")&amp;+IF(コンバインド!I15="","","男子コンバインド　Ｂ,")</f>
        <v/>
      </c>
      <c r="I14" s="417"/>
      <c r="J14" s="3">
        <f>+IF((男子!U15+男子!P48)="","",(男子!U15+男子!P48))</f>
        <v>0</v>
      </c>
      <c r="K14" s="174">
        <f>IF(OR(はじめに出場選手の入力!$F$5="一般",はじめに出場選手の入力!$F$5="大学",はじめに出場選手の入力!$F$5="高等学校"),400,300)*J14</f>
        <v>0</v>
      </c>
      <c r="L14" s="3" t="str">
        <f>+IF(コンバインド!L15="","",コンバインド!L15)</f>
        <v/>
      </c>
      <c r="M14" s="174" t="str">
        <f t="shared" si="0"/>
        <v/>
      </c>
      <c r="R14">
        <f t="shared" si="1"/>
        <v>0</v>
      </c>
    </row>
    <row r="15" spans="1:18" ht="13.35" customHeight="1" x14ac:dyDescent="0.2">
      <c r="A15" s="1" t="str">
        <f>IF(男子!C16="","",+男子!C16)</f>
        <v/>
      </c>
      <c r="B15" s="268" t="str">
        <f>IF(男子!D16="","",+男子!D16)</f>
        <v/>
      </c>
      <c r="C15" s="255" t="str">
        <f>IF(男子!F16="","",+男子!F16)</f>
        <v/>
      </c>
      <c r="D15" s="411" t="str">
        <f>+IF(男子!G16="","",",100m")&amp;+IF(男子!H16="","",",200m")&amp;+IF(男子!I16="","",",300m")&amp;+IF(男子!J16="","",",400m")&amp;+IF(男子!K16="","",",800m")&amp;+IF(男子!L16="","",",1000m")&amp;+IF(男子!M16="","",",1500m")&amp;+IF(男子!N16="","",",3000m")&amp;+IF(男子!O16="","",",5000m")&amp;+IF(男子!P16="","",",80mH")&amp;+IF(男子!Q16="","",",110mH")&amp;+IF(男子!R16="","",",400mH")&amp;+IF(男子!S16="","",",その他②")&amp;+IF(男子!T16="","",",3000mW")&amp;+IF(男子!G49="","",",走高跳")&amp;+IF(男子!H49="","",",棒高跳")&amp;+IF(男子!I49="","",",走幅跳")&amp;+IF(男子!J49="","",",三段跳")&amp;+IF(男子!K49="","",",砲丸投")&amp;+IF(男子!L49="","",",円盤投")&amp;+IF(男子!M49="","",",ﾊﾝﾏｰ投")&amp;+IF(男子!N49="","",",やり投")&amp;+IF(男子!O49="","",",ジャベ")</f>
        <v/>
      </c>
      <c r="E15" s="412"/>
      <c r="F15" s="412"/>
      <c r="G15" s="413"/>
      <c r="H15" s="417" t="str">
        <f>+IF(コンバインド!G16="","","男子コンバインド　Ａ,")&amp;+IF(コンバインド!I16="","","男子コンバインド　Ｂ,")</f>
        <v/>
      </c>
      <c r="I15" s="417"/>
      <c r="J15" s="3">
        <f>+IF((男子!U16+男子!P49)="","",(男子!U16+男子!P49))</f>
        <v>0</v>
      </c>
      <c r="K15" s="174">
        <f>IF(OR(はじめに出場選手の入力!$F$5="一般",はじめに出場選手の入力!$F$5="大学",はじめに出場選手の入力!$F$5="高等学校"),400,300)*J15</f>
        <v>0</v>
      </c>
      <c r="L15" s="3" t="str">
        <f>+IF(コンバインド!L16="","",コンバインド!L16)</f>
        <v/>
      </c>
      <c r="M15" s="174" t="str">
        <f t="shared" si="0"/>
        <v/>
      </c>
      <c r="R15">
        <f t="shared" si="1"/>
        <v>0</v>
      </c>
    </row>
    <row r="16" spans="1:18" ht="13.35" customHeight="1" x14ac:dyDescent="0.2">
      <c r="A16" s="1" t="str">
        <f>IF(男子!C17="","",+男子!C17)</f>
        <v/>
      </c>
      <c r="B16" s="268" t="str">
        <f>IF(男子!D17="","",+男子!D17)</f>
        <v/>
      </c>
      <c r="C16" s="255" t="str">
        <f>IF(男子!F17="","",+男子!F17)</f>
        <v/>
      </c>
      <c r="D16" s="411" t="str">
        <f>+IF(男子!G17="","",",100m")&amp;+IF(男子!H17="","",",200m")&amp;+IF(男子!I17="","",",300m")&amp;+IF(男子!J17="","",",400m")&amp;+IF(男子!K17="","",",800m")&amp;+IF(男子!L17="","",",1000m")&amp;+IF(男子!M17="","",",1500m")&amp;+IF(男子!N17="","",",3000m")&amp;+IF(男子!O17="","",",5000m")&amp;+IF(男子!P17="","",",80mH")&amp;+IF(男子!Q17="","",",110mH")&amp;+IF(男子!R17="","",",400mH")&amp;+IF(男子!S17="","",",その他②")&amp;+IF(男子!T17="","",",3000mW")&amp;+IF(男子!G50="","",",走高跳")&amp;+IF(男子!H50="","",",棒高跳")&amp;+IF(男子!I50="","",",走幅跳")&amp;+IF(男子!J50="","",",三段跳")&amp;+IF(男子!K50="","",",砲丸投")&amp;+IF(男子!L50="","",",円盤投")&amp;+IF(男子!M50="","",",ﾊﾝﾏｰ投")&amp;+IF(男子!N50="","",",やり投")&amp;+IF(男子!O50="","",",ジャベ")</f>
        <v/>
      </c>
      <c r="E16" s="412"/>
      <c r="F16" s="412"/>
      <c r="G16" s="413"/>
      <c r="H16" s="417" t="str">
        <f>+IF(コンバインド!G17="","","男子コンバインド　Ａ,")&amp;+IF(コンバインド!I17="","","男子コンバインド　Ｂ,")</f>
        <v/>
      </c>
      <c r="I16" s="417"/>
      <c r="J16" s="3">
        <f>+IF((男子!U17+男子!P50)="","",(男子!U17+男子!P50))</f>
        <v>0</v>
      </c>
      <c r="K16" s="174">
        <f>IF(OR(はじめに出場選手の入力!$F$5="一般",はじめに出場選手の入力!$F$5="大学",はじめに出場選手の入力!$F$5="高等学校"),400,300)*J16</f>
        <v>0</v>
      </c>
      <c r="L16" s="3" t="str">
        <f>+IF(コンバインド!L17="","",コンバインド!L17)</f>
        <v/>
      </c>
      <c r="M16" s="174" t="str">
        <f t="shared" si="0"/>
        <v/>
      </c>
      <c r="R16">
        <f t="shared" si="1"/>
        <v>0</v>
      </c>
    </row>
    <row r="17" spans="1:18" ht="13.35" customHeight="1" x14ac:dyDescent="0.2">
      <c r="A17" s="1" t="str">
        <f>IF(男子!C18="","",+男子!C18)</f>
        <v/>
      </c>
      <c r="B17" s="268" t="str">
        <f>IF(男子!D18="","",+男子!D18)</f>
        <v/>
      </c>
      <c r="C17" s="255" t="str">
        <f>IF(男子!F18="","",+男子!F18)</f>
        <v/>
      </c>
      <c r="D17" s="411" t="str">
        <f>+IF(男子!G18="","",",100m")&amp;+IF(男子!H18="","",",200m")&amp;+IF(男子!I18="","",",300m")&amp;+IF(男子!J18="","",",400m")&amp;+IF(男子!K18="","",",800m")&amp;+IF(男子!L18="","",",1000m")&amp;+IF(男子!M18="","",",1500m")&amp;+IF(男子!N18="","",",3000m")&amp;+IF(男子!O18="","",",5000m")&amp;+IF(男子!P18="","",",80mH")&amp;+IF(男子!Q18="","",",110mH")&amp;+IF(男子!R18="","",",400mH")&amp;+IF(男子!S18="","",",その他②")&amp;+IF(男子!T18="","",",3000mW")&amp;+IF(男子!G51="","",",走高跳")&amp;+IF(男子!H51="","",",棒高跳")&amp;+IF(男子!I51="","",",走幅跳")&amp;+IF(男子!J51="","",",三段跳")&amp;+IF(男子!K51="","",",砲丸投")&amp;+IF(男子!L51="","",",円盤投")&amp;+IF(男子!M51="","",",ﾊﾝﾏｰ投")&amp;+IF(男子!N51="","",",やり投")&amp;+IF(男子!O51="","",",ジャベ")</f>
        <v/>
      </c>
      <c r="E17" s="412"/>
      <c r="F17" s="412"/>
      <c r="G17" s="413"/>
      <c r="H17" s="417" t="str">
        <f>+IF(コンバインド!G18="","","男子コンバインド　Ａ,")&amp;+IF(コンバインド!I18="","","男子コンバインド　Ｂ,")</f>
        <v/>
      </c>
      <c r="I17" s="417"/>
      <c r="J17" s="3">
        <f>+IF((男子!U18+男子!P51)="","",(男子!U18+男子!P51))</f>
        <v>0</v>
      </c>
      <c r="K17" s="174">
        <f>IF(OR(はじめに出場選手の入力!$F$5="一般",はじめに出場選手の入力!$F$5="大学",はじめに出場選手の入力!$F$5="高等学校"),400,300)*J17</f>
        <v>0</v>
      </c>
      <c r="L17" s="3" t="str">
        <f>+IF(コンバインド!L18="","",コンバインド!L18)</f>
        <v/>
      </c>
      <c r="M17" s="174" t="str">
        <f t="shared" si="0"/>
        <v/>
      </c>
      <c r="R17">
        <f t="shared" si="1"/>
        <v>0</v>
      </c>
    </row>
    <row r="18" spans="1:18" ht="13.35" customHeight="1" x14ac:dyDescent="0.2">
      <c r="A18" s="1" t="str">
        <f>IF(男子!C19="","",+男子!C19)</f>
        <v/>
      </c>
      <c r="B18" s="268" t="str">
        <f>IF(男子!D19="","",+男子!D19)</f>
        <v/>
      </c>
      <c r="C18" s="255" t="str">
        <f>IF(男子!F19="","",+男子!F19)</f>
        <v/>
      </c>
      <c r="D18" s="411" t="str">
        <f>+IF(男子!G19="","",",100m")&amp;+IF(男子!H19="","",",200m")&amp;+IF(男子!I19="","",",300m")&amp;+IF(男子!J19="","",",400m")&amp;+IF(男子!K19="","",",800m")&amp;+IF(男子!L19="","",",1000m")&amp;+IF(男子!M19="","",",1500m")&amp;+IF(男子!N19="","",",3000m")&amp;+IF(男子!O19="","",",5000m")&amp;+IF(男子!P19="","",",80mH")&amp;+IF(男子!Q19="","",",110mH")&amp;+IF(男子!R19="","",",400mH")&amp;+IF(男子!S19="","",",その他②")&amp;+IF(男子!T19="","",",3000mW")&amp;+IF(男子!G52="","",",走高跳")&amp;+IF(男子!H52="","",",棒高跳")&amp;+IF(男子!I52="","",",走幅跳")&amp;+IF(男子!J52="","",",三段跳")&amp;+IF(男子!K52="","",",砲丸投")&amp;+IF(男子!L52="","",",円盤投")&amp;+IF(男子!M52="","",",ﾊﾝﾏｰ投")&amp;+IF(男子!N52="","",",やり投")&amp;+IF(男子!O52="","",",ジャベ")</f>
        <v/>
      </c>
      <c r="E18" s="412"/>
      <c r="F18" s="412"/>
      <c r="G18" s="413"/>
      <c r="H18" s="417" t="str">
        <f>+IF(コンバインド!G19="","","男子コンバインド　Ａ,")&amp;+IF(コンバインド!I19="","","男子コンバインド　Ｂ,")</f>
        <v/>
      </c>
      <c r="I18" s="417"/>
      <c r="J18" s="3">
        <f>+IF((男子!U19+男子!P52)="","",(男子!U19+男子!P52))</f>
        <v>0</v>
      </c>
      <c r="K18" s="174">
        <f>IF(OR(はじめに出場選手の入力!$F$5="一般",はじめに出場選手の入力!$F$5="大学",はじめに出場選手の入力!$F$5="高等学校"),400,300)*J18</f>
        <v>0</v>
      </c>
      <c r="L18" s="3" t="str">
        <f>+IF(コンバインド!L19="","",コンバインド!L19)</f>
        <v/>
      </c>
      <c r="M18" s="174" t="str">
        <f t="shared" si="0"/>
        <v/>
      </c>
      <c r="R18">
        <f t="shared" si="1"/>
        <v>0</v>
      </c>
    </row>
    <row r="19" spans="1:18" ht="13.35" customHeight="1" x14ac:dyDescent="0.2">
      <c r="A19" s="1" t="str">
        <f>IF(男子!C20="","",+男子!C20)</f>
        <v/>
      </c>
      <c r="B19" s="268" t="str">
        <f>IF(男子!D20="","",+男子!D20)</f>
        <v/>
      </c>
      <c r="C19" s="255" t="str">
        <f>IF(男子!F20="","",+男子!F20)</f>
        <v/>
      </c>
      <c r="D19" s="411" t="str">
        <f>+IF(男子!G20="","",",100m")&amp;+IF(男子!H20="","",",200m")&amp;+IF(男子!I20="","",",300m")&amp;+IF(男子!J20="","",",400m")&amp;+IF(男子!K20="","",",800m")&amp;+IF(男子!L20="","",",1000m")&amp;+IF(男子!M20="","",",1500m")&amp;+IF(男子!N20="","",",3000m")&amp;+IF(男子!O20="","",",5000m")&amp;+IF(男子!P20="","",",80mH")&amp;+IF(男子!Q20="","",",110mH")&amp;+IF(男子!R20="","",",400mH")&amp;+IF(男子!S20="","",",その他②")&amp;+IF(男子!T20="","",",3000mW")&amp;+IF(男子!G53="","",",走高跳")&amp;+IF(男子!H53="","",",棒高跳")&amp;+IF(男子!I53="","",",走幅跳")&amp;+IF(男子!J53="","",",三段跳")&amp;+IF(男子!K53="","",",砲丸投")&amp;+IF(男子!L53="","",",円盤投")&amp;+IF(男子!M53="","",",ﾊﾝﾏｰ投")&amp;+IF(男子!N53="","",",やり投")&amp;+IF(男子!O53="","",",ジャベ")</f>
        <v/>
      </c>
      <c r="E19" s="412"/>
      <c r="F19" s="412"/>
      <c r="G19" s="413"/>
      <c r="H19" s="417" t="str">
        <f>+IF(コンバインド!G20="","","男子コンバインド　Ａ,")&amp;+IF(コンバインド!I20="","","男子コンバインド　Ｂ,")</f>
        <v/>
      </c>
      <c r="I19" s="417"/>
      <c r="J19" s="3">
        <f>+IF((男子!U20+男子!P53)="","",(男子!U20+男子!P53))</f>
        <v>0</v>
      </c>
      <c r="K19" s="174">
        <f>IF(OR(はじめに出場選手の入力!$F$5="一般",はじめに出場選手の入力!$F$5="大学",はじめに出場選手の入力!$F$5="高等学校"),400,300)*J19</f>
        <v>0</v>
      </c>
      <c r="L19" s="3" t="str">
        <f>+IF(コンバインド!L20="","",コンバインド!L20)</f>
        <v/>
      </c>
      <c r="M19" s="174" t="str">
        <f t="shared" si="0"/>
        <v/>
      </c>
      <c r="R19">
        <f t="shared" si="1"/>
        <v>0</v>
      </c>
    </row>
    <row r="20" spans="1:18" ht="13.35" customHeight="1" x14ac:dyDescent="0.2">
      <c r="A20" s="1" t="str">
        <f>IF(男子!C21="","",+男子!C21)</f>
        <v/>
      </c>
      <c r="B20" s="268" t="str">
        <f>IF(男子!D21="","",+男子!D21)</f>
        <v/>
      </c>
      <c r="C20" s="255" t="str">
        <f>IF(男子!F21="","",+男子!F21)</f>
        <v/>
      </c>
      <c r="D20" s="411" t="str">
        <f>+IF(男子!G21="","",",100m")&amp;+IF(男子!H21="","",",200m")&amp;+IF(男子!I21="","",",300m")&amp;+IF(男子!J21="","",",400m")&amp;+IF(男子!K21="","",",800m")&amp;+IF(男子!L21="","",",1000m")&amp;+IF(男子!M21="","",",1500m")&amp;+IF(男子!N21="","",",3000m")&amp;+IF(男子!O21="","",",5000m")&amp;+IF(男子!P21="","",",80mH")&amp;+IF(男子!Q21="","",",110mH")&amp;+IF(男子!R21="","",",400mH")&amp;+IF(男子!S21="","",",その他②")&amp;+IF(男子!T21="","",",3000mW")&amp;+IF(男子!G54="","",",走高跳")&amp;+IF(男子!H54="","",",棒高跳")&amp;+IF(男子!I54="","",",走幅跳")&amp;+IF(男子!J54="","",",三段跳")&amp;+IF(男子!K54="","",",砲丸投")&amp;+IF(男子!L54="","",",円盤投")&amp;+IF(男子!M54="","",",ﾊﾝﾏｰ投")&amp;+IF(男子!N54="","",",やり投")&amp;+IF(男子!O54="","",",ジャベ")</f>
        <v/>
      </c>
      <c r="E20" s="412"/>
      <c r="F20" s="412"/>
      <c r="G20" s="413"/>
      <c r="H20" s="417" t="str">
        <f>+IF(コンバインド!G21="","","男子コンバインド　Ａ,")&amp;+IF(コンバインド!I21="","","男子コンバインド　Ｂ,")</f>
        <v/>
      </c>
      <c r="I20" s="417"/>
      <c r="J20" s="3">
        <f>+IF((男子!U21+男子!P54)="","",(男子!U21+男子!P54))</f>
        <v>0</v>
      </c>
      <c r="K20" s="174">
        <f>IF(OR(はじめに出場選手の入力!$F$5="一般",はじめに出場選手の入力!$F$5="大学",はじめに出場選手の入力!$F$5="高等学校"),400,300)*J20</f>
        <v>0</v>
      </c>
      <c r="L20" s="3" t="str">
        <f>+IF(コンバインド!L21="","",コンバインド!L21)</f>
        <v/>
      </c>
      <c r="M20" s="174" t="str">
        <f t="shared" si="0"/>
        <v/>
      </c>
      <c r="R20">
        <f t="shared" si="1"/>
        <v>0</v>
      </c>
    </row>
    <row r="21" spans="1:18" ht="13.35" customHeight="1" x14ac:dyDescent="0.2">
      <c r="A21" s="1" t="str">
        <f>IF(男子!C22="","",+男子!C22)</f>
        <v/>
      </c>
      <c r="B21" s="268" t="str">
        <f>IF(男子!D22="","",+男子!D22)</f>
        <v/>
      </c>
      <c r="C21" s="255" t="str">
        <f>IF(男子!F22="","",+男子!F22)</f>
        <v/>
      </c>
      <c r="D21" s="411" t="str">
        <f>+IF(男子!G22="","",",100m")&amp;+IF(男子!H22="","",",200m")&amp;+IF(男子!I22="","",",300m")&amp;+IF(男子!J22="","",",400m")&amp;+IF(男子!K22="","",",800m")&amp;+IF(男子!L22="","",",1000m")&amp;+IF(男子!M22="","",",1500m")&amp;+IF(男子!N22="","",",3000m")&amp;+IF(男子!O22="","",",5000m")&amp;+IF(男子!P22="","",",80mH")&amp;+IF(男子!Q22="","",",110mH")&amp;+IF(男子!R22="","",",400mH")&amp;+IF(男子!S22="","",",その他②")&amp;+IF(男子!T22="","",",3000mW")&amp;+IF(男子!G55="","",",走高跳")&amp;+IF(男子!H55="","",",棒高跳")&amp;+IF(男子!I55="","",",走幅跳")&amp;+IF(男子!J55="","",",三段跳")&amp;+IF(男子!K55="","",",砲丸投")&amp;+IF(男子!L55="","",",円盤投")&amp;+IF(男子!M55="","",",ﾊﾝﾏｰ投")&amp;+IF(男子!N55="","",",やり投")&amp;+IF(男子!O55="","",",ジャベ")</f>
        <v/>
      </c>
      <c r="E21" s="412"/>
      <c r="F21" s="412"/>
      <c r="G21" s="413"/>
      <c r="H21" s="417" t="str">
        <f>+IF(コンバインド!G22="","","男子コンバインド　Ａ,")&amp;+IF(コンバインド!I22="","","男子コンバインド　Ｂ,")</f>
        <v/>
      </c>
      <c r="I21" s="417"/>
      <c r="J21" s="3">
        <f>+IF((男子!U22+男子!P55)="","",(男子!U22+男子!P55))</f>
        <v>0</v>
      </c>
      <c r="K21" s="174">
        <f>IF(OR(はじめに出場選手の入力!$F$5="一般",はじめに出場選手の入力!$F$5="大学",はじめに出場選手の入力!$F$5="高等学校"),400,300)*J21</f>
        <v>0</v>
      </c>
      <c r="L21" s="3" t="str">
        <f>+IF(コンバインド!L22="","",コンバインド!L22)</f>
        <v/>
      </c>
      <c r="M21" s="174" t="str">
        <f t="shared" si="0"/>
        <v/>
      </c>
      <c r="R21">
        <f t="shared" si="1"/>
        <v>0</v>
      </c>
    </row>
    <row r="22" spans="1:18" ht="13.35" customHeight="1" x14ac:dyDescent="0.2">
      <c r="A22" s="1" t="str">
        <f>IF(男子!C23="","",+男子!C23)</f>
        <v/>
      </c>
      <c r="B22" s="268" t="str">
        <f>IF(男子!D23="","",+男子!D23)</f>
        <v/>
      </c>
      <c r="C22" s="255" t="str">
        <f>IF(男子!F23="","",+男子!F23)</f>
        <v/>
      </c>
      <c r="D22" s="411" t="str">
        <f>+IF(男子!G23="","",",100m")&amp;+IF(男子!H23="","",",200m")&amp;+IF(男子!I23="","",",300m")&amp;+IF(男子!J23="","",",400m")&amp;+IF(男子!K23="","",",800m")&amp;+IF(男子!L23="","",",1000m")&amp;+IF(男子!M23="","",",1500m")&amp;+IF(男子!N23="","",",3000m")&amp;+IF(男子!O23="","",",5000m")&amp;+IF(男子!P23="","",",80mH")&amp;+IF(男子!Q23="","",",110mH")&amp;+IF(男子!R23="","",",400mH")&amp;+IF(男子!S23="","",",その他②")&amp;+IF(男子!T23="","",",3000mW")&amp;+IF(男子!G56="","",",走高跳")&amp;+IF(男子!H56="","",",棒高跳")&amp;+IF(男子!I56="","",",走幅跳")&amp;+IF(男子!J56="","",",三段跳")&amp;+IF(男子!K56="","",",砲丸投")&amp;+IF(男子!L56="","",",円盤投")&amp;+IF(男子!M56="","",",ﾊﾝﾏｰ投")&amp;+IF(男子!N56="","",",やり投")&amp;+IF(男子!O56="","",",ジャベ")</f>
        <v/>
      </c>
      <c r="E22" s="412"/>
      <c r="F22" s="412"/>
      <c r="G22" s="413"/>
      <c r="H22" s="417" t="str">
        <f>+IF(コンバインド!G23="","","男子コンバインド　Ａ,")&amp;+IF(コンバインド!I23="","","男子コンバインド　Ｂ,")</f>
        <v/>
      </c>
      <c r="I22" s="417"/>
      <c r="J22" s="3">
        <f>+IF((男子!U23+男子!P56)="","",(男子!U23+男子!P56))</f>
        <v>0</v>
      </c>
      <c r="K22" s="174">
        <f>IF(OR(はじめに出場選手の入力!$F$5="一般",はじめに出場選手の入力!$F$5="大学",はじめに出場選手の入力!$F$5="高等学校"),400,300)*J22</f>
        <v>0</v>
      </c>
      <c r="L22" s="3" t="str">
        <f>+IF(コンバインド!L23="","",コンバインド!L23)</f>
        <v/>
      </c>
      <c r="M22" s="174" t="str">
        <f t="shared" si="0"/>
        <v/>
      </c>
      <c r="R22">
        <f t="shared" si="1"/>
        <v>0</v>
      </c>
    </row>
    <row r="23" spans="1:18" ht="13.35" customHeight="1" x14ac:dyDescent="0.2">
      <c r="A23" s="1" t="str">
        <f>IF(男子!C24="","",+男子!C24)</f>
        <v/>
      </c>
      <c r="B23" s="268" t="str">
        <f>IF(男子!D24="","",+男子!D24)</f>
        <v/>
      </c>
      <c r="C23" s="255" t="str">
        <f>IF(男子!F24="","",+男子!F24)</f>
        <v/>
      </c>
      <c r="D23" s="411" t="str">
        <f>+IF(男子!G24="","",",100m")&amp;+IF(男子!H24="","",",200m")&amp;+IF(男子!I24="","",",300m")&amp;+IF(男子!J24="","",",400m")&amp;+IF(男子!K24="","",",800m")&amp;+IF(男子!L24="","",",1000m")&amp;+IF(男子!M24="","",",1500m")&amp;+IF(男子!N24="","",",3000m")&amp;+IF(男子!O24="","",",5000m")&amp;+IF(男子!P24="","",",80mH")&amp;+IF(男子!Q24="","",",110mH")&amp;+IF(男子!R24="","",",400mH")&amp;+IF(男子!S24="","",",その他②")&amp;+IF(男子!T24="","",",3000mW")&amp;+IF(男子!G57="","",",走高跳")&amp;+IF(男子!H57="","",",棒高跳")&amp;+IF(男子!I57="","",",走幅跳")&amp;+IF(男子!J57="","",",三段跳")&amp;+IF(男子!K57="","",",砲丸投")&amp;+IF(男子!L57="","",",円盤投")&amp;+IF(男子!M57="","",",ﾊﾝﾏｰ投")&amp;+IF(男子!N57="","",",やり投")&amp;+IF(男子!O57="","",",ジャベ")</f>
        <v/>
      </c>
      <c r="E23" s="412"/>
      <c r="F23" s="412"/>
      <c r="G23" s="413"/>
      <c r="H23" s="417" t="str">
        <f>+IF(コンバインド!G24="","","男子コンバインド　Ａ,")&amp;+IF(コンバインド!I24="","","男子コンバインド　Ｂ,")</f>
        <v/>
      </c>
      <c r="I23" s="417"/>
      <c r="J23" s="3">
        <f>+IF((男子!U24+男子!P57)="","",(男子!U24+男子!P57))</f>
        <v>0</v>
      </c>
      <c r="K23" s="174">
        <f>IF(OR(はじめに出場選手の入力!$F$5="一般",はじめに出場選手の入力!$F$5="大学",はじめに出場選手の入力!$F$5="高等学校"),400,300)*J23</f>
        <v>0</v>
      </c>
      <c r="L23" s="3" t="str">
        <f>+IF(コンバインド!L24="","",コンバインド!L24)</f>
        <v/>
      </c>
      <c r="M23" s="174" t="str">
        <f t="shared" si="0"/>
        <v/>
      </c>
      <c r="R23">
        <f t="shared" si="1"/>
        <v>0</v>
      </c>
    </row>
    <row r="24" spans="1:18" ht="13.35" customHeight="1" x14ac:dyDescent="0.2">
      <c r="A24" s="1" t="str">
        <f>IF(男子!C25="","",+男子!C25)</f>
        <v/>
      </c>
      <c r="B24" s="268" t="str">
        <f>IF(男子!D25="","",+男子!D25)</f>
        <v/>
      </c>
      <c r="C24" s="255" t="str">
        <f>IF(男子!F25="","",+男子!F25)</f>
        <v/>
      </c>
      <c r="D24" s="411" t="str">
        <f>+IF(男子!G25="","",",100m")&amp;+IF(男子!H25="","",",200m")&amp;+IF(男子!I25="","",",300m")&amp;+IF(男子!J25="","",",400m")&amp;+IF(男子!K25="","",",800m")&amp;+IF(男子!L25="","",",1000m")&amp;+IF(男子!M25="","",",1500m")&amp;+IF(男子!N25="","",",3000m")&amp;+IF(男子!O25="","",",5000m")&amp;+IF(男子!P25="","",",80mH")&amp;+IF(男子!Q25="","",",110mH")&amp;+IF(男子!R25="","",",400mH")&amp;+IF(男子!S25="","",",その他②")&amp;+IF(男子!T25="","",",3000mW")&amp;+IF(男子!G58="","",",走高跳")&amp;+IF(男子!H58="","",",棒高跳")&amp;+IF(男子!I58="","",",走幅跳")&amp;+IF(男子!J58="","",",三段跳")&amp;+IF(男子!K58="","",",砲丸投")&amp;+IF(男子!L58="","",",円盤投")&amp;+IF(男子!M58="","",",ﾊﾝﾏｰ投")&amp;+IF(男子!N58="","",",やり投")&amp;+IF(男子!O58="","",",ジャベ")</f>
        <v/>
      </c>
      <c r="E24" s="412"/>
      <c r="F24" s="412"/>
      <c r="G24" s="413"/>
      <c r="H24" s="417" t="str">
        <f>+IF(コンバインド!G25="","","男子コンバインド　Ａ,")&amp;+IF(コンバインド!I25="","","男子コンバインド　Ｂ,")</f>
        <v/>
      </c>
      <c r="I24" s="417"/>
      <c r="J24" s="3">
        <f>+IF((男子!U25+男子!P58)="","",(男子!U25+男子!P58))</f>
        <v>0</v>
      </c>
      <c r="K24" s="174">
        <f>IF(OR(はじめに出場選手の入力!$F$5="一般",はじめに出場選手の入力!$F$5="大学",はじめに出場選手の入力!$F$5="高等学校"),400,300)*J24</f>
        <v>0</v>
      </c>
      <c r="L24" s="3" t="str">
        <f>+IF(コンバインド!L25="","",コンバインド!L25)</f>
        <v/>
      </c>
      <c r="M24" s="174" t="str">
        <f t="shared" si="0"/>
        <v/>
      </c>
      <c r="R24">
        <f t="shared" si="1"/>
        <v>0</v>
      </c>
    </row>
    <row r="25" spans="1:18" ht="13.35" customHeight="1" x14ac:dyDescent="0.2">
      <c r="A25" s="1" t="str">
        <f>IF(男子!C26="","",+男子!C26)</f>
        <v/>
      </c>
      <c r="B25" s="268" t="str">
        <f>IF(男子!D26="","",+男子!D26)</f>
        <v/>
      </c>
      <c r="C25" s="255" t="str">
        <f>IF(男子!F26="","",+男子!F26)</f>
        <v/>
      </c>
      <c r="D25" s="411" t="str">
        <f>+IF(男子!G26="","",",100m")&amp;+IF(男子!H26="","",",200m")&amp;+IF(男子!I26="","",",300m")&amp;+IF(男子!J26="","",",400m")&amp;+IF(男子!K26="","",",800m")&amp;+IF(男子!L26="","",",1000m")&amp;+IF(男子!M26="","",",1500m")&amp;+IF(男子!N26="","",",3000m")&amp;+IF(男子!O26="","",",5000m")&amp;+IF(男子!P26="","",",80mH")&amp;+IF(男子!Q26="","",",110mH")&amp;+IF(男子!R26="","",",400mH")&amp;+IF(男子!S26="","",",その他②")&amp;+IF(男子!T26="","",",3000mW")&amp;+IF(男子!G59="","",",走高跳")&amp;+IF(男子!H59="","",",棒高跳")&amp;+IF(男子!I59="","",",走幅跳")&amp;+IF(男子!J59="","",",三段跳")&amp;+IF(男子!K59="","",",砲丸投")&amp;+IF(男子!L59="","",",円盤投")&amp;+IF(男子!M59="","",",ﾊﾝﾏｰ投")&amp;+IF(男子!N59="","",",やり投")&amp;+IF(男子!O59="","",",ジャベ")</f>
        <v/>
      </c>
      <c r="E25" s="412"/>
      <c r="F25" s="412"/>
      <c r="G25" s="413"/>
      <c r="H25" s="417" t="str">
        <f>+IF(コンバインド!G26="","","男子コンバインド　Ａ,")&amp;+IF(コンバインド!I26="","","男子コンバインド　Ｂ,")</f>
        <v/>
      </c>
      <c r="I25" s="417"/>
      <c r="J25" s="3">
        <f>+IF((男子!U26+男子!P59)="","",(男子!U26+男子!P59))</f>
        <v>0</v>
      </c>
      <c r="K25" s="174">
        <f>IF(OR(はじめに出場選手の入力!$F$5="一般",はじめに出場選手の入力!$F$5="大学",はじめに出場選手の入力!$F$5="高等学校"),400,300)*J25</f>
        <v>0</v>
      </c>
      <c r="L25" s="3" t="str">
        <f>+IF(コンバインド!L26="","",コンバインド!L26)</f>
        <v/>
      </c>
      <c r="M25" s="174" t="str">
        <f t="shared" si="0"/>
        <v/>
      </c>
      <c r="R25">
        <f t="shared" si="1"/>
        <v>0</v>
      </c>
    </row>
    <row r="26" spans="1:18" ht="13.35" customHeight="1" x14ac:dyDescent="0.2">
      <c r="A26" s="1" t="str">
        <f>IF(男子!C27="","",+男子!C27)</f>
        <v/>
      </c>
      <c r="B26" s="268" t="str">
        <f>IF(男子!D27="","",+男子!D27)</f>
        <v/>
      </c>
      <c r="C26" s="255" t="str">
        <f>IF(男子!F27="","",+男子!F27)</f>
        <v/>
      </c>
      <c r="D26" s="411" t="str">
        <f>+IF(男子!G27="","",",100m")&amp;+IF(男子!H27="","",",200m")&amp;+IF(男子!I27="","",",300m")&amp;+IF(男子!J27="","",",400m")&amp;+IF(男子!K27="","",",800m")&amp;+IF(男子!L27="","",",1000m")&amp;+IF(男子!M27="","",",1500m")&amp;+IF(男子!N27="","",",3000m")&amp;+IF(男子!O27="","",",5000m")&amp;+IF(男子!P27="","",",80mH")&amp;+IF(男子!Q27="","",",110mH")&amp;+IF(男子!R27="","",",400mH")&amp;+IF(男子!S27="","",",その他②")&amp;+IF(男子!T27="","",",3000mW")&amp;+IF(男子!G60="","",",走高跳")&amp;+IF(男子!H60="","",",棒高跳")&amp;+IF(男子!I60="","",",走幅跳")&amp;+IF(男子!J60="","",",三段跳")&amp;+IF(男子!K60="","",",砲丸投")&amp;+IF(男子!L60="","",",円盤投")&amp;+IF(男子!M60="","",",ﾊﾝﾏｰ投")&amp;+IF(男子!N60="","",",やり投")&amp;+IF(男子!O60="","",",ジャベ")</f>
        <v/>
      </c>
      <c r="E26" s="412"/>
      <c r="F26" s="412"/>
      <c r="G26" s="413"/>
      <c r="H26" s="417" t="str">
        <f>+IF(コンバインド!G27="","","男子コンバインド　Ａ,")&amp;+IF(コンバインド!I27="","","男子コンバインド　Ｂ,")</f>
        <v/>
      </c>
      <c r="I26" s="417"/>
      <c r="J26" s="3">
        <f>+IF((男子!U27+男子!P60)="","",(男子!U27+男子!P60))</f>
        <v>0</v>
      </c>
      <c r="K26" s="174">
        <f>IF(OR(はじめに出場選手の入力!$F$5="一般",はじめに出場選手の入力!$F$5="大学",はじめに出場選手の入力!$F$5="高等学校"),400,300)*J26</f>
        <v>0</v>
      </c>
      <c r="L26" s="3" t="str">
        <f>+IF(コンバインド!L27="","",コンバインド!L27)</f>
        <v/>
      </c>
      <c r="M26" s="174" t="str">
        <f t="shared" si="0"/>
        <v/>
      </c>
      <c r="R26">
        <f t="shared" si="1"/>
        <v>0</v>
      </c>
    </row>
    <row r="27" spans="1:18" ht="13.35" customHeight="1" x14ac:dyDescent="0.2">
      <c r="A27" s="1" t="str">
        <f>IF(男子!C28="","",+男子!C28)</f>
        <v/>
      </c>
      <c r="B27" s="268" t="str">
        <f>IF(男子!D28="","",+男子!D28)</f>
        <v/>
      </c>
      <c r="C27" s="255" t="str">
        <f>IF(男子!F28="","",+男子!F28)</f>
        <v/>
      </c>
      <c r="D27" s="411" t="str">
        <f>+IF(男子!G28="","",",100m")&amp;+IF(男子!H28="","",",200m")&amp;+IF(男子!I28="","",",300m")&amp;+IF(男子!J28="","",",400m")&amp;+IF(男子!K28="","",",800m")&amp;+IF(男子!L28="","",",1000m")&amp;+IF(男子!M28="","",",1500m")&amp;+IF(男子!N28="","",",3000m")&amp;+IF(男子!O28="","",",5000m")&amp;+IF(男子!P28="","",",80mH")&amp;+IF(男子!Q28="","",",110mH")&amp;+IF(男子!R28="","",",400mH")&amp;+IF(男子!S28="","",",その他②")&amp;+IF(男子!T28="","",",3000mW")&amp;+IF(男子!G61="","",",走高跳")&amp;+IF(男子!H61="","",",棒高跳")&amp;+IF(男子!I61="","",",走幅跳")&amp;+IF(男子!J61="","",",三段跳")&amp;+IF(男子!K61="","",",砲丸投")&amp;+IF(男子!L61="","",",円盤投")&amp;+IF(男子!M61="","",",ﾊﾝﾏｰ投")&amp;+IF(男子!N61="","",",やり投")&amp;+IF(男子!O61="","",",ジャベ")</f>
        <v/>
      </c>
      <c r="E27" s="412"/>
      <c r="F27" s="412"/>
      <c r="G27" s="413"/>
      <c r="H27" s="417" t="str">
        <f>+IF(コンバインド!G28="","","男子コンバインド　Ａ,")&amp;+IF(コンバインド!I28="","","男子コンバインド　Ｂ,")</f>
        <v/>
      </c>
      <c r="I27" s="417"/>
      <c r="J27" s="3">
        <f>+IF((男子!U28+男子!P61)="","",(男子!U28+男子!P61))</f>
        <v>0</v>
      </c>
      <c r="K27" s="174">
        <f>IF(OR(はじめに出場選手の入力!$F$5="一般",はじめに出場選手の入力!$F$5="大学",はじめに出場選手の入力!$F$5="高等学校"),400,300)*J27</f>
        <v>0</v>
      </c>
      <c r="L27" s="3" t="str">
        <f>+IF(コンバインド!L28="","",コンバインド!L28)</f>
        <v/>
      </c>
      <c r="M27" s="174" t="str">
        <f t="shared" si="0"/>
        <v/>
      </c>
      <c r="R27">
        <f t="shared" si="1"/>
        <v>0</v>
      </c>
    </row>
    <row r="28" spans="1:18" ht="13.35" customHeight="1" x14ac:dyDescent="0.2">
      <c r="A28" s="1" t="str">
        <f>IF(男子!C29="","",+男子!C29)</f>
        <v/>
      </c>
      <c r="B28" s="268" t="str">
        <f>IF(男子!D29="","",+男子!D29)</f>
        <v/>
      </c>
      <c r="C28" s="255" t="str">
        <f>IF(男子!F29="","",+男子!F29)</f>
        <v/>
      </c>
      <c r="D28" s="411" t="str">
        <f>+IF(男子!G29="","",",100m")&amp;+IF(男子!H29="","",",200m")&amp;+IF(男子!I29="","",",300m")&amp;+IF(男子!J29="","",",400m")&amp;+IF(男子!K29="","",",800m")&amp;+IF(男子!L29="","",",1000m")&amp;+IF(男子!M29="","",",1500m")&amp;+IF(男子!N29="","",",3000m")&amp;+IF(男子!O29="","",",5000m")&amp;+IF(男子!P29="","",",80mH")&amp;+IF(男子!Q29="","",",110mH")&amp;+IF(男子!R29="","",",400mH")&amp;+IF(男子!S29="","",",その他②")&amp;+IF(男子!T29="","",",3000mW")&amp;+IF(男子!G62="","",",走高跳")&amp;+IF(男子!H62="","",",棒高跳")&amp;+IF(男子!I62="","",",走幅跳")&amp;+IF(男子!J62="","",",三段跳")&amp;+IF(男子!K62="","",",砲丸投")&amp;+IF(男子!L62="","",",円盤投")&amp;+IF(男子!M62="","",",ﾊﾝﾏｰ投")&amp;+IF(男子!N62="","",",やり投")&amp;+IF(男子!O62="","",",ジャベ")</f>
        <v/>
      </c>
      <c r="E28" s="412"/>
      <c r="F28" s="412"/>
      <c r="G28" s="413"/>
      <c r="H28" s="417" t="str">
        <f>+IF(コンバインド!G29="","","男子コンバインド　Ａ,")&amp;+IF(コンバインド!I29="","","男子コンバインド　Ｂ,")</f>
        <v/>
      </c>
      <c r="I28" s="417"/>
      <c r="J28" s="3">
        <f>+IF((男子!U29+男子!P62)="","",(男子!U29+男子!P62))</f>
        <v>0</v>
      </c>
      <c r="K28" s="174">
        <f>IF(OR(はじめに出場選手の入力!$F$5="一般",はじめに出場選手の入力!$F$5="大学",はじめに出場選手の入力!$F$5="高等学校"),400,300)*J28</f>
        <v>0</v>
      </c>
      <c r="L28" s="3" t="str">
        <f>+IF(コンバインド!L29="","",コンバインド!L29)</f>
        <v/>
      </c>
      <c r="M28" s="174" t="str">
        <f t="shared" si="0"/>
        <v/>
      </c>
      <c r="R28">
        <f t="shared" si="1"/>
        <v>0</v>
      </c>
    </row>
    <row r="29" spans="1:18" ht="13.35" customHeight="1" x14ac:dyDescent="0.2">
      <c r="A29" s="1" t="str">
        <f>IF(男子!C30="","",+男子!C30)</f>
        <v/>
      </c>
      <c r="B29" s="268" t="str">
        <f>IF(男子!D30="","",+男子!D30)</f>
        <v/>
      </c>
      <c r="C29" s="255" t="str">
        <f>IF(男子!F30="","",+男子!F30)</f>
        <v/>
      </c>
      <c r="D29" s="411" t="str">
        <f>+IF(男子!G30="","",",100m")&amp;+IF(男子!H30="","",",200m")&amp;+IF(男子!I30="","",",300m")&amp;+IF(男子!J30="","",",400m")&amp;+IF(男子!K30="","",",800m")&amp;+IF(男子!L30="","",",1000m")&amp;+IF(男子!M30="","",",1500m")&amp;+IF(男子!N30="","",",3000m")&amp;+IF(男子!O30="","",",5000m")&amp;+IF(男子!P30="","",",80mH")&amp;+IF(男子!Q30="","",",110mH")&amp;+IF(男子!R30="","",",400mH")&amp;+IF(男子!S30="","",",その他②")&amp;+IF(男子!T30="","",",3000mW")&amp;+IF(男子!G63="","",",走高跳")&amp;+IF(男子!H63="","",",棒高跳")&amp;+IF(男子!I63="","",",走幅跳")&amp;+IF(男子!J63="","",",三段跳")&amp;+IF(男子!K63="","",",砲丸投")&amp;+IF(男子!L63="","",",円盤投")&amp;+IF(男子!M63="","",",ﾊﾝﾏｰ投")&amp;+IF(男子!N63="","",",やり投")&amp;+IF(男子!O63="","",",ジャベ")</f>
        <v/>
      </c>
      <c r="E29" s="412"/>
      <c r="F29" s="412"/>
      <c r="G29" s="413"/>
      <c r="H29" s="417" t="str">
        <f>+IF(コンバインド!G30="","","男子コンバインド　Ａ,")&amp;+IF(コンバインド!I30="","","男子コンバインド　Ｂ,")</f>
        <v/>
      </c>
      <c r="I29" s="417"/>
      <c r="J29" s="3">
        <f>+IF((男子!U30+男子!P63)="","",(男子!U30+男子!P63))</f>
        <v>0</v>
      </c>
      <c r="K29" s="174">
        <f>IF(OR(はじめに出場選手の入力!$F$5="一般",はじめに出場選手の入力!$F$5="大学",はじめに出場選手の入力!$F$5="高等学校"),400,300)*J29</f>
        <v>0</v>
      </c>
      <c r="L29" s="3" t="str">
        <f>+IF(コンバインド!L30="","",コンバインド!L30)</f>
        <v/>
      </c>
      <c r="M29" s="174" t="str">
        <f t="shared" si="0"/>
        <v/>
      </c>
      <c r="R29">
        <f t="shared" si="1"/>
        <v>0</v>
      </c>
    </row>
    <row r="30" spans="1:18" ht="13.35" customHeight="1" x14ac:dyDescent="0.2">
      <c r="A30" s="1" t="str">
        <f>IF(男子!C31="","",+男子!C31)</f>
        <v/>
      </c>
      <c r="B30" s="268" t="str">
        <f>IF(男子!D31="","",+男子!D31)</f>
        <v/>
      </c>
      <c r="C30" s="255" t="str">
        <f>IF(男子!F31="","",+男子!F31)</f>
        <v/>
      </c>
      <c r="D30" s="411" t="str">
        <f>+IF(男子!G31="","",",100m")&amp;+IF(男子!H31="","",",200m")&amp;+IF(男子!I31="","",",300m")&amp;+IF(男子!J31="","",",400m")&amp;+IF(男子!K31="","",",800m")&amp;+IF(男子!L31="","",",1000m")&amp;+IF(男子!M31="","",",1500m")&amp;+IF(男子!N31="","",",3000m")&amp;+IF(男子!O31="","",",5000m")&amp;+IF(男子!P31="","",",80mH")&amp;+IF(男子!Q31="","",",110mH")&amp;+IF(男子!R31="","",",400mH")&amp;+IF(男子!S31="","",",その他②")&amp;+IF(男子!T31="","",",3000mW")&amp;+IF(男子!G64="","",",走高跳")&amp;+IF(男子!H64="","",",棒高跳")&amp;+IF(男子!I64="","",",走幅跳")&amp;+IF(男子!J64="","",",三段跳")&amp;+IF(男子!K64="","",",砲丸投")&amp;+IF(男子!L64="","",",円盤投")&amp;+IF(男子!M64="","",",ﾊﾝﾏｰ投")&amp;+IF(男子!N64="","",",やり投")&amp;+IF(男子!O64="","",",ジャベ")</f>
        <v/>
      </c>
      <c r="E30" s="412"/>
      <c r="F30" s="412"/>
      <c r="G30" s="413"/>
      <c r="H30" s="417" t="str">
        <f>+IF(コンバインド!G31="","","男子コンバインド　Ａ,")&amp;+IF(コンバインド!I31="","","男子コンバインド　Ｂ,")</f>
        <v/>
      </c>
      <c r="I30" s="417"/>
      <c r="J30" s="3">
        <f>+IF((男子!U31+男子!P64)="","",(男子!U31+男子!P64))</f>
        <v>0</v>
      </c>
      <c r="K30" s="174">
        <f>IF(OR(はじめに出場選手の入力!$F$5="一般",はじめに出場選手の入力!$F$5="大学",はじめに出場選手の入力!$F$5="高等学校"),400,300)*J30</f>
        <v>0</v>
      </c>
      <c r="L30" s="3" t="str">
        <f>+IF(コンバインド!L31="","",コンバインド!L31)</f>
        <v/>
      </c>
      <c r="M30" s="174" t="str">
        <f t="shared" si="0"/>
        <v/>
      </c>
      <c r="R30">
        <f t="shared" si="1"/>
        <v>0</v>
      </c>
    </row>
    <row r="31" spans="1:18" ht="13.35" customHeight="1" x14ac:dyDescent="0.2">
      <c r="A31" s="1" t="str">
        <f>IF(男子!C32="","",+男子!C32)</f>
        <v/>
      </c>
      <c r="B31" s="268" t="str">
        <f>IF(男子!D32="","",+男子!D32)</f>
        <v/>
      </c>
      <c r="C31" s="255" t="str">
        <f>IF(男子!F32="","",+男子!F32)</f>
        <v/>
      </c>
      <c r="D31" s="411" t="str">
        <f>+IF(男子!G32="","",",100m")&amp;+IF(男子!H32="","",",200m")&amp;+IF(男子!I32="","",",300m")&amp;+IF(男子!J32="","",",400m")&amp;+IF(男子!K32="","",",800m")&amp;+IF(男子!L32="","",",1000m")&amp;+IF(男子!M32="","",",1500m")&amp;+IF(男子!N32="","",",3000m")&amp;+IF(男子!O32="","",",5000m")&amp;+IF(男子!P32="","",",80mH")&amp;+IF(男子!Q32="","",",110mH")&amp;+IF(男子!R32="","",",400mH")&amp;+IF(男子!S32="","",",その他②")&amp;+IF(男子!T32="","",",3000mW")&amp;+IF(男子!G65="","",",走高跳")&amp;+IF(男子!H65="","",",棒高跳")&amp;+IF(男子!I65="","",",走幅跳")&amp;+IF(男子!J65="","",",三段跳")&amp;+IF(男子!K65="","",",砲丸投")&amp;+IF(男子!L65="","",",円盤投")&amp;+IF(男子!M65="","",",ﾊﾝﾏｰ投")&amp;+IF(男子!N65="","",",やり投")&amp;+IF(男子!O65="","",",ジャベ")</f>
        <v/>
      </c>
      <c r="E31" s="412"/>
      <c r="F31" s="412"/>
      <c r="G31" s="413"/>
      <c r="H31" s="417" t="str">
        <f>+IF(コンバインド!G32="","","男子コンバインド　Ａ,")&amp;+IF(コンバインド!I32="","","男子コンバインド　Ｂ,")</f>
        <v/>
      </c>
      <c r="I31" s="417"/>
      <c r="J31" s="3">
        <f>+IF((男子!U32+男子!P65)="","",(男子!U32+男子!P65))</f>
        <v>0</v>
      </c>
      <c r="K31" s="174">
        <f>IF(OR(はじめに出場選手の入力!$F$5="一般",はじめに出場選手の入力!$F$5="大学",はじめに出場選手の入力!$F$5="高等学校"),400,300)*J31</f>
        <v>0</v>
      </c>
      <c r="L31" s="3" t="str">
        <f>+IF(コンバインド!L32="","",コンバインド!L32)</f>
        <v/>
      </c>
      <c r="M31" s="174" t="str">
        <f t="shared" si="0"/>
        <v/>
      </c>
      <c r="R31">
        <f t="shared" si="1"/>
        <v>0</v>
      </c>
    </row>
    <row r="32" spans="1:18" ht="13.35" customHeight="1" x14ac:dyDescent="0.2">
      <c r="A32" s="1" t="str">
        <f>IF(男子!C33="","",+男子!C33)</f>
        <v/>
      </c>
      <c r="B32" s="268" t="str">
        <f>IF(男子!D33="","",+男子!D33)</f>
        <v/>
      </c>
      <c r="C32" s="255" t="str">
        <f>IF(男子!F33="","",+男子!F33)</f>
        <v/>
      </c>
      <c r="D32" s="411" t="str">
        <f>+IF(男子!G33="","",",100m")&amp;+IF(男子!H33="","",",200m")&amp;+IF(男子!I33="","",",300m")&amp;+IF(男子!J33="","",",400m")&amp;+IF(男子!K33="","",",800m")&amp;+IF(男子!L33="","",",1000m")&amp;+IF(男子!M33="","",",1500m")&amp;+IF(男子!N33="","",",3000m")&amp;+IF(男子!O33="","",",5000m")&amp;+IF(男子!P33="","",",80mH")&amp;+IF(男子!Q33="","",",110mH")&amp;+IF(男子!R33="","",",400mH")&amp;+IF(男子!S33="","",",その他②")&amp;+IF(男子!T33="","",",3000mW")&amp;+IF(男子!G66="","",",走高跳")&amp;+IF(男子!H66="","",",棒高跳")&amp;+IF(男子!I66="","",",走幅跳")&amp;+IF(男子!J66="","",",三段跳")&amp;+IF(男子!K66="","",",砲丸投")&amp;+IF(男子!L66="","",",円盤投")&amp;+IF(男子!M66="","",",ﾊﾝﾏｰ投")&amp;+IF(男子!N66="","",",やり投")&amp;+IF(男子!O66="","",",ジャベ")</f>
        <v/>
      </c>
      <c r="E32" s="412"/>
      <c r="F32" s="412"/>
      <c r="G32" s="413"/>
      <c r="H32" s="417" t="str">
        <f>+IF(コンバインド!G33="","","男子コンバインド　Ａ,")&amp;+IF(コンバインド!I33="","","男子コンバインド　Ｂ,")</f>
        <v/>
      </c>
      <c r="I32" s="417"/>
      <c r="J32" s="3">
        <f>+IF((男子!U33+男子!P66)="","",(男子!U33+男子!P66))</f>
        <v>0</v>
      </c>
      <c r="K32" s="174">
        <f>IF(OR(はじめに出場選手の入力!$F$5="一般",はじめに出場選手の入力!$F$5="大学",はじめに出場選手の入力!$F$5="高等学校"),400,300)*J32</f>
        <v>0</v>
      </c>
      <c r="L32" s="3" t="str">
        <f>+IF(コンバインド!L33="","",コンバインド!L33)</f>
        <v/>
      </c>
      <c r="M32" s="174" t="str">
        <f t="shared" si="0"/>
        <v/>
      </c>
      <c r="R32">
        <f t="shared" si="1"/>
        <v>0</v>
      </c>
    </row>
    <row r="33" spans="1:18" ht="13.35" customHeight="1" x14ac:dyDescent="0.2">
      <c r="A33" s="1" t="str">
        <f>IF(男子!C34="","",+男子!C34)</f>
        <v/>
      </c>
      <c r="B33" s="268" t="str">
        <f>IF(男子!D34="","",+男子!D34)</f>
        <v/>
      </c>
      <c r="C33" s="255" t="str">
        <f>IF(男子!F34="","",+男子!F34)</f>
        <v/>
      </c>
      <c r="D33" s="411" t="str">
        <f>+IF(男子!G34="","",",100m")&amp;+IF(男子!H34="","",",200m")&amp;+IF(男子!I34="","",",300m")&amp;+IF(男子!J34="","",",400m")&amp;+IF(男子!K34="","",",800m")&amp;+IF(男子!L34="","",",1000m")&amp;+IF(男子!M34="","",",1500m")&amp;+IF(男子!N34="","",",3000m")&amp;+IF(男子!O34="","",",5000m")&amp;+IF(男子!P34="","",",80mH")&amp;+IF(男子!Q34="","",",110mH")&amp;+IF(男子!R34="","",",400mH")&amp;+IF(男子!S34="","",",その他②")&amp;+IF(男子!T34="","",",3000mW")&amp;+IF(男子!G67="","",",走高跳")&amp;+IF(男子!H67="","",",棒高跳")&amp;+IF(男子!I67="","",",走幅跳")&amp;+IF(男子!J67="","",",三段跳")&amp;+IF(男子!K67="","",",砲丸投")&amp;+IF(男子!L67="","",",円盤投")&amp;+IF(男子!M67="","",",ﾊﾝﾏｰ投")&amp;+IF(男子!N67="","",",やり投")&amp;+IF(男子!O67="","",",ジャベ")</f>
        <v/>
      </c>
      <c r="E33" s="412"/>
      <c r="F33" s="412"/>
      <c r="G33" s="413"/>
      <c r="H33" s="417" t="str">
        <f>+IF(コンバインド!G34="","","男子コンバインド　Ａ,")&amp;+IF(コンバインド!I34="","","男子コンバインド　Ｂ,")</f>
        <v/>
      </c>
      <c r="I33" s="417"/>
      <c r="J33" s="3">
        <f>+IF((男子!U34+男子!P67)="","",(男子!U34+男子!P67))</f>
        <v>0</v>
      </c>
      <c r="K33" s="174">
        <f>IF(OR(はじめに出場選手の入力!$F$5="一般",はじめに出場選手の入力!$F$5="大学",はじめに出場選手の入力!$F$5="高等学校"),400,300)*J33</f>
        <v>0</v>
      </c>
      <c r="L33" s="3" t="str">
        <f>+IF(コンバインド!L34="","",コンバインド!L34)</f>
        <v/>
      </c>
      <c r="M33" s="174" t="str">
        <f t="shared" si="0"/>
        <v/>
      </c>
      <c r="R33">
        <f t="shared" si="1"/>
        <v>0</v>
      </c>
    </row>
    <row r="34" spans="1:18" ht="13.8" customHeight="1" x14ac:dyDescent="0.2">
      <c r="C34" s="213"/>
      <c r="D34" s="213"/>
      <c r="E34" s="213"/>
      <c r="F34" s="213"/>
      <c r="G34" s="213"/>
      <c r="H34" s="222"/>
      <c r="I34" s="223"/>
      <c r="J34" s="178">
        <f>SUM(J4:J33)</f>
        <v>0</v>
      </c>
      <c r="K34" s="178">
        <f>SUM(K4:K33)</f>
        <v>0</v>
      </c>
      <c r="L34" s="178">
        <f>SUM(L4:L33)</f>
        <v>0</v>
      </c>
      <c r="M34" s="178">
        <f>SUM(M4:M33)</f>
        <v>0</v>
      </c>
    </row>
    <row r="35" spans="1:18" ht="7.2" customHeight="1" x14ac:dyDescent="0.2"/>
    <row r="36" spans="1:18" ht="22.2" customHeight="1" x14ac:dyDescent="0.2">
      <c r="J36" s="204" t="s">
        <v>143</v>
      </c>
      <c r="K36" s="178">
        <f>+IF(男女リレー!Z11="","",男女リレー!Z11)</f>
        <v>0</v>
      </c>
      <c r="L36" s="204" t="s">
        <v>278</v>
      </c>
      <c r="M36" s="178">
        <f>IF(OR(はじめに出場選手の入力!$F$5="一般",はじめに出場選手の入力!$F$5="大学",はじめに出場選手の入力!$F$5="高等学校"),400,300)*K36</f>
        <v>0</v>
      </c>
      <c r="R36">
        <f>SUM(R4:R33)</f>
        <v>0</v>
      </c>
    </row>
    <row r="37" spans="1:18" ht="16.2" customHeight="1" x14ac:dyDescent="0.2">
      <c r="A37" s="36" t="s">
        <v>35</v>
      </c>
      <c r="I37" s="5" t="str">
        <f>+IF(男子!U36="","",男子!U36&amp;"")</f>
        <v/>
      </c>
    </row>
    <row r="38" spans="1:18" ht="22.2" customHeight="1" x14ac:dyDescent="0.2">
      <c r="A38" s="3" t="s">
        <v>69</v>
      </c>
      <c r="B38" s="3" t="s">
        <v>64</v>
      </c>
      <c r="C38" s="3" t="s">
        <v>93</v>
      </c>
      <c r="D38" s="370" t="s">
        <v>157</v>
      </c>
      <c r="E38" s="371"/>
      <c r="F38" s="371"/>
      <c r="G38" s="372"/>
      <c r="H38" s="416" t="s">
        <v>264</v>
      </c>
      <c r="I38" s="416"/>
      <c r="J38" s="171" t="s">
        <v>156</v>
      </c>
      <c r="K38" s="254" t="s">
        <v>155</v>
      </c>
      <c r="L38" s="171" t="s">
        <v>265</v>
      </c>
      <c r="M38" s="176" t="s">
        <v>266</v>
      </c>
    </row>
    <row r="39" spans="1:18" ht="13.2" customHeight="1" x14ac:dyDescent="0.2">
      <c r="A39" s="1" t="str">
        <f>IF(女子!C5="","",+女子!C5)</f>
        <v/>
      </c>
      <c r="B39" s="268" t="str">
        <f>IF(女子!D5="","",+女子!D5)</f>
        <v/>
      </c>
      <c r="C39" s="245" t="str">
        <f>IF(女子!F5="","",+女子!F5)</f>
        <v/>
      </c>
      <c r="D39" s="411" t="str">
        <f>+IF(女子!G5="","",",100m")&amp;+IF(女子!H5="","",",200m")&amp;+IF(女子!I5="","",",300m")&amp;+IF(女子!J5="","",",400m")&amp;+IF(女子!K5="","",",800m")&amp;+IF(女子!L5="","",",1000m")&amp;+IF(女子!M5="","",",1500m")&amp;+IF(女子!N5="","",",3000m")&amp;+IF(女子!O5="","",",5000m")&amp;+IF(女子!P5="","",",80mH")&amp;+IF(女子!Q5="","",",100mH")&amp;+IF(女子!R5="","",",400mH")&amp;+IF(女子!S5="","",",その他②")&amp;+IF(女子!T5="","",",3000mW")&amp;+IF(女子!G38="","",",走高跳")&amp;+IF(女子!H38="","",",棒高跳")&amp;+IF(女子!I38="","",",走幅跳")&amp;+IF(女子!J38="","",",三段跳")&amp;+IF(女子!K38="","",",砲丸投")&amp;+IF(女子!L38="","",",円盤投")&amp;+IF(女子!M38="","",",ﾊﾝﾏｰ投")&amp;+IF(女子!N38="","",",やり投")&amp;+IF(女子!O38="","",",ジャベ")</f>
        <v/>
      </c>
      <c r="E39" s="412"/>
      <c r="F39" s="412"/>
      <c r="G39" s="413"/>
      <c r="H39" s="417" t="str">
        <f>+IF(コンバインド!G40="","","女子コンバインド　A,")&amp;+IF(コンバインド!I40="","","女子コンバインド　B,")</f>
        <v/>
      </c>
      <c r="I39" s="417">
        <v>1</v>
      </c>
      <c r="J39" s="3">
        <f>+IF((女子!U5+女子!P38)="","",(女子!U5+女子!P38))</f>
        <v>0</v>
      </c>
      <c r="K39" s="174">
        <f>IF(OR(はじめに出場選手の入力!$F$5="一般",はじめに出場選手の入力!$F$5="大学",はじめに出場選手の入力!$F$5="高等学校"),400,300)*J39</f>
        <v>0</v>
      </c>
      <c r="L39" s="1" t="str">
        <f>+IF(コンバインド!L40="","",コンバインド!L40)</f>
        <v/>
      </c>
      <c r="M39" s="174" t="str">
        <f>IF((L39)=1,600,"")</f>
        <v/>
      </c>
      <c r="R39">
        <f t="shared" ref="R39:R68" si="2">IF(J39&gt;0,1,0)</f>
        <v>0</v>
      </c>
    </row>
    <row r="40" spans="1:18" ht="13.35" customHeight="1" x14ac:dyDescent="0.2">
      <c r="A40" s="1" t="str">
        <f>IF(女子!C6="","",+女子!C6)</f>
        <v/>
      </c>
      <c r="B40" s="268" t="str">
        <f>IF(女子!D6="","",+女子!D6)</f>
        <v/>
      </c>
      <c r="C40" s="245" t="str">
        <f>IF(女子!F6="","",+女子!F6)</f>
        <v/>
      </c>
      <c r="D40" s="411" t="str">
        <f>+IF(女子!G6="","",",100m")&amp;+IF(女子!H6="","",",200m")&amp;+IF(女子!I6="","",",300m")&amp;+IF(女子!J6="","",",400m")&amp;+IF(女子!K6="","",",800m")&amp;+IF(女子!L6="","",",1000m")&amp;+IF(女子!M6="","",",1500m")&amp;+IF(女子!N6="","",",3000m")&amp;+IF(女子!O6="","",",5000m")&amp;+IF(女子!P6="","",",80mH")&amp;+IF(女子!Q6="","",",100mH")&amp;+IF(女子!R6="","",",400mH")&amp;+IF(女子!S6="","",",その他②")&amp;+IF(女子!T6="","",",3000mW")&amp;+IF(女子!G39="","",",走高跳")&amp;+IF(女子!H39="","",",棒高跳")&amp;+IF(女子!I39="","",",走幅跳")&amp;+IF(女子!J39="","",",三段跳")&amp;+IF(女子!K39="","",",砲丸投")&amp;+IF(女子!L39="","",",円盤投")&amp;+IF(女子!M39="","",",ﾊﾝﾏｰ投")&amp;+IF(女子!N39="","",",やり投")&amp;+IF(女子!O39="","",",ジャベ")</f>
        <v/>
      </c>
      <c r="E40" s="412"/>
      <c r="F40" s="412"/>
      <c r="G40" s="413"/>
      <c r="H40" s="417" t="str">
        <f>+IF(コンバインド!G41="","","女子コンバインド　A,")&amp;+IF(コンバインド!I41="","","女子コンバインド　B,")</f>
        <v/>
      </c>
      <c r="I40" s="417">
        <v>2</v>
      </c>
      <c r="J40" s="3">
        <f>+IF((女子!U6+女子!P39)="","",(女子!U6+女子!P39))</f>
        <v>0</v>
      </c>
      <c r="K40" s="174">
        <f>IF(OR(はじめに出場選手の入力!$F$5="一般",はじめに出場選手の入力!$F$5="大学",はじめに出場選手の入力!$F$5="高等学校"),400,300)*J40</f>
        <v>0</v>
      </c>
      <c r="L40" s="1" t="str">
        <f>+IF(コンバインド!L41="","",コンバインド!L41)</f>
        <v/>
      </c>
      <c r="M40" s="174" t="str">
        <f t="shared" ref="M40:M68" si="3">IF((L40)=1,600,"")</f>
        <v/>
      </c>
      <c r="R40">
        <f t="shared" si="2"/>
        <v>0</v>
      </c>
    </row>
    <row r="41" spans="1:18" ht="13.35" customHeight="1" x14ac:dyDescent="0.2">
      <c r="A41" s="1" t="str">
        <f>IF(女子!C7="","",+女子!C7)</f>
        <v/>
      </c>
      <c r="B41" s="268" t="str">
        <f>IF(女子!D7="","",+女子!D7)</f>
        <v/>
      </c>
      <c r="C41" s="245" t="str">
        <f>IF(女子!F7="","",+女子!F7)</f>
        <v/>
      </c>
      <c r="D41" s="411" t="str">
        <f>+IF(女子!G7="","",",100m")&amp;+IF(女子!H7="","",",200m")&amp;+IF(女子!I7="","",",300m")&amp;+IF(女子!J7="","",",400m")&amp;+IF(女子!K7="","",",800m")&amp;+IF(女子!L7="","",",1000m")&amp;+IF(女子!M7="","",",1500m")&amp;+IF(女子!N7="","",",3000m")&amp;+IF(女子!O7="","",",5000m")&amp;+IF(女子!P7="","",",80mH")&amp;+IF(女子!Q7="","",",100mH")&amp;+IF(女子!R7="","",",400mH")&amp;+IF(女子!S7="","",",その他②")&amp;+IF(女子!T7="","",",3000mW")&amp;+IF(女子!G40="","",",走高跳")&amp;+IF(女子!H40="","",",棒高跳")&amp;+IF(女子!I40="","",",走幅跳")&amp;+IF(女子!J40="","",",三段跳")&amp;+IF(女子!K40="","",",砲丸投")&amp;+IF(女子!L40="","",",円盤投")&amp;+IF(女子!M40="","",",ﾊﾝﾏｰ投")&amp;+IF(女子!N40="","",",やり投")&amp;+IF(女子!O40="","",",ジャベ")</f>
        <v/>
      </c>
      <c r="E41" s="412"/>
      <c r="F41" s="412"/>
      <c r="G41" s="413"/>
      <c r="H41" s="417" t="str">
        <f>+IF(コンバインド!G42="","","女子コンバインド　A,")&amp;+IF(コンバインド!I42="","","女子コンバインド　B,")</f>
        <v/>
      </c>
      <c r="I41" s="417">
        <v>3</v>
      </c>
      <c r="J41" s="3">
        <f>+IF((女子!U7+女子!P40)="","",(女子!U7+女子!P40))</f>
        <v>0</v>
      </c>
      <c r="K41" s="174">
        <f>IF(OR(はじめに出場選手の入力!$F$5="一般",はじめに出場選手の入力!$F$5="大学",はじめに出場選手の入力!$F$5="高等学校"),400,300)*J41</f>
        <v>0</v>
      </c>
      <c r="L41" s="1" t="str">
        <f>+IF(コンバインド!L42="","",コンバインド!L42)</f>
        <v/>
      </c>
      <c r="M41" s="174" t="str">
        <f t="shared" si="3"/>
        <v/>
      </c>
      <c r="R41">
        <f t="shared" si="2"/>
        <v>0</v>
      </c>
    </row>
    <row r="42" spans="1:18" ht="13.35" customHeight="1" x14ac:dyDescent="0.2">
      <c r="A42" s="1" t="str">
        <f>IF(女子!C8="","",+女子!C8)</f>
        <v/>
      </c>
      <c r="B42" s="268" t="str">
        <f>IF(女子!D8="","",+女子!D8)</f>
        <v/>
      </c>
      <c r="C42" s="245" t="str">
        <f>IF(女子!F8="","",+女子!F8)</f>
        <v/>
      </c>
      <c r="D42" s="411" t="str">
        <f>+IF(女子!G8="","",",100m")&amp;+IF(女子!H8="","",",200m")&amp;+IF(女子!I8="","",",300m")&amp;+IF(女子!J8="","",",400m")&amp;+IF(女子!K8="","",",800m")&amp;+IF(女子!L8="","",",1000m")&amp;+IF(女子!M8="","",",1500m")&amp;+IF(女子!N8="","",",3000m")&amp;+IF(女子!O8="","",",5000m")&amp;+IF(女子!P8="","",",80mH")&amp;+IF(女子!Q8="","",",100mH")&amp;+IF(女子!R8="","",",400mH")&amp;+IF(女子!S8="","",",その他②")&amp;+IF(女子!T8="","",",3000mW")&amp;+IF(女子!G41="","",",走高跳")&amp;+IF(女子!H41="","",",棒高跳")&amp;+IF(女子!I41="","",",走幅跳")&amp;+IF(女子!J41="","",",三段跳")&amp;+IF(女子!K41="","",",砲丸投")&amp;+IF(女子!L41="","",",円盤投")&amp;+IF(女子!M41="","",",ﾊﾝﾏｰ投")&amp;+IF(女子!N41="","",",やり投")&amp;+IF(女子!O41="","",",ジャベ")</f>
        <v/>
      </c>
      <c r="E42" s="412"/>
      <c r="F42" s="412"/>
      <c r="G42" s="413"/>
      <c r="H42" s="417" t="str">
        <f>+IF(コンバインド!G43="","","女子コンバインド　A,")&amp;+IF(コンバインド!I43="","","女子コンバインド　B,")</f>
        <v/>
      </c>
      <c r="I42" s="417">
        <v>4</v>
      </c>
      <c r="J42" s="3">
        <f>+IF((女子!U8+女子!P41)="","",(女子!U8+女子!P41))</f>
        <v>0</v>
      </c>
      <c r="K42" s="174">
        <f>IF(OR(はじめに出場選手の入力!$F$5="一般",はじめに出場選手の入力!$F$5="大学",はじめに出場選手の入力!$F$5="高等学校"),400,300)*J42</f>
        <v>0</v>
      </c>
      <c r="L42" s="1" t="str">
        <f>+IF(コンバインド!L43="","",コンバインド!L43)</f>
        <v/>
      </c>
      <c r="M42" s="174" t="str">
        <f t="shared" si="3"/>
        <v/>
      </c>
      <c r="R42">
        <f t="shared" si="2"/>
        <v>0</v>
      </c>
    </row>
    <row r="43" spans="1:18" ht="13.35" customHeight="1" x14ac:dyDescent="0.2">
      <c r="A43" s="1" t="str">
        <f>IF(女子!C9="","",+女子!C9)</f>
        <v/>
      </c>
      <c r="B43" s="268" t="str">
        <f>IF(女子!D9="","",+女子!D9)</f>
        <v/>
      </c>
      <c r="C43" s="245" t="str">
        <f>IF(女子!F9="","",+女子!F9)</f>
        <v/>
      </c>
      <c r="D43" s="411" t="str">
        <f>+IF(女子!G9="","",",100m")&amp;+IF(女子!H9="","",",200m")&amp;+IF(女子!I9="","",",300m")&amp;+IF(女子!J9="","",",400m")&amp;+IF(女子!K9="","",",800m")&amp;+IF(女子!L9="","",",1000m")&amp;+IF(女子!M9="","",",1500m")&amp;+IF(女子!N9="","",",3000m")&amp;+IF(女子!O9="","",",5000m")&amp;+IF(女子!P9="","",",80mH")&amp;+IF(女子!Q9="","",",100mH")&amp;+IF(女子!R9="","",",400mH")&amp;+IF(女子!S9="","",",その他②")&amp;+IF(女子!T9="","",",3000mW")&amp;+IF(女子!G42="","",",走高跳")&amp;+IF(女子!H42="","",",棒高跳")&amp;+IF(女子!I42="","",",走幅跳")&amp;+IF(女子!J42="","",",三段跳")&amp;+IF(女子!K42="","",",砲丸投")&amp;+IF(女子!L42="","",",円盤投")&amp;+IF(女子!M42="","",",ﾊﾝﾏｰ投")&amp;+IF(女子!N42="","",",やり投")&amp;+IF(女子!O42="","",",ジャベ")</f>
        <v/>
      </c>
      <c r="E43" s="412"/>
      <c r="F43" s="412"/>
      <c r="G43" s="413"/>
      <c r="H43" s="417" t="str">
        <f>+IF(コンバインド!G44="","","女子コンバインド　A,")&amp;+IF(コンバインド!I44="","","女子コンバインド　B,")</f>
        <v/>
      </c>
      <c r="I43" s="417">
        <v>5</v>
      </c>
      <c r="J43" s="3">
        <f>+IF((女子!U9+女子!P42)="","",(女子!U9+女子!P42))</f>
        <v>0</v>
      </c>
      <c r="K43" s="174">
        <f>IF(OR(はじめに出場選手の入力!$F$5="一般",はじめに出場選手の入力!$F$5="大学",はじめに出場選手の入力!$F$5="高等学校"),400,300)*J43</f>
        <v>0</v>
      </c>
      <c r="L43" s="1" t="str">
        <f>+IF(コンバインド!L44="","",コンバインド!L44)</f>
        <v/>
      </c>
      <c r="M43" s="174" t="str">
        <f t="shared" si="3"/>
        <v/>
      </c>
      <c r="R43">
        <f t="shared" si="2"/>
        <v>0</v>
      </c>
    </row>
    <row r="44" spans="1:18" ht="13.35" customHeight="1" x14ac:dyDescent="0.2">
      <c r="A44" s="1" t="str">
        <f>IF(女子!C10="","",+女子!C10)</f>
        <v/>
      </c>
      <c r="B44" s="268" t="str">
        <f>IF(女子!D10="","",+女子!D10)</f>
        <v/>
      </c>
      <c r="C44" s="245" t="str">
        <f>IF(女子!F10="","",+女子!F10)</f>
        <v/>
      </c>
      <c r="D44" s="411" t="str">
        <f>+IF(女子!G10="","",",100m")&amp;+IF(女子!H10="","",",200m")&amp;+IF(女子!I10="","",",300m")&amp;+IF(女子!J10="","",",400m")&amp;+IF(女子!K10="","",",800m")&amp;+IF(女子!L10="","",",1000m")&amp;+IF(女子!M10="","",",1500m")&amp;+IF(女子!N10="","",",3000m")&amp;+IF(女子!O10="","",",5000m")&amp;+IF(女子!P10="","",",80mH")&amp;+IF(女子!Q10="","",",100mH")&amp;+IF(女子!R10="","",",400mH")&amp;+IF(女子!S10="","",",その他②")&amp;+IF(女子!T10="","",",3000mW")&amp;+IF(女子!G43="","",",走高跳")&amp;+IF(女子!H43="","",",棒高跳")&amp;+IF(女子!I43="","",",走幅跳")&amp;+IF(女子!J43="","",",三段跳")&amp;+IF(女子!K43="","",",砲丸投")&amp;+IF(女子!L43="","",",円盤投")&amp;+IF(女子!M43="","",",ﾊﾝﾏｰ投")&amp;+IF(女子!N43="","",",やり投")&amp;+IF(女子!O43="","",",ジャベ")</f>
        <v/>
      </c>
      <c r="E44" s="412"/>
      <c r="F44" s="412"/>
      <c r="G44" s="413"/>
      <c r="H44" s="417" t="str">
        <f>+IF(コンバインド!G45="","","女子コンバインド　A,")&amp;+IF(コンバインド!I45="","","女子コンバインド　B,")</f>
        <v/>
      </c>
      <c r="I44" s="417">
        <v>6</v>
      </c>
      <c r="J44" s="3">
        <f>+IF((女子!U10+女子!P43)="","",(女子!U10+女子!P43))</f>
        <v>0</v>
      </c>
      <c r="K44" s="174">
        <f>IF(OR(はじめに出場選手の入力!$F$5="一般",はじめに出場選手の入力!$F$5="大学",はじめに出場選手の入力!$F$5="高等学校"),400,300)*J44</f>
        <v>0</v>
      </c>
      <c r="L44" s="1" t="str">
        <f>+IF(コンバインド!L45="","",コンバインド!L45)</f>
        <v/>
      </c>
      <c r="M44" s="174" t="str">
        <f t="shared" si="3"/>
        <v/>
      </c>
      <c r="R44">
        <f t="shared" si="2"/>
        <v>0</v>
      </c>
    </row>
    <row r="45" spans="1:18" ht="13.35" customHeight="1" x14ac:dyDescent="0.2">
      <c r="A45" s="1" t="str">
        <f>IF(女子!C11="","",+女子!C11)</f>
        <v/>
      </c>
      <c r="B45" s="268" t="str">
        <f>IF(女子!D11="","",+女子!D11)</f>
        <v/>
      </c>
      <c r="C45" s="245" t="str">
        <f>IF(女子!F11="","",+女子!F11)</f>
        <v/>
      </c>
      <c r="D45" s="411" t="str">
        <f>+IF(女子!G11="","",",100m")&amp;+IF(女子!H11="","",",200m")&amp;+IF(女子!I11="","",",300m")&amp;+IF(女子!J11="","",",400m")&amp;+IF(女子!K11="","",",800m")&amp;+IF(女子!L11="","",",1000m")&amp;+IF(女子!M11="","",",1500m")&amp;+IF(女子!N11="","",",3000m")&amp;+IF(女子!O11="","",",5000m")&amp;+IF(女子!P11="","",",80mH")&amp;+IF(女子!Q11="","",",100mH")&amp;+IF(女子!R11="","",",400mH")&amp;+IF(女子!S11="","",",その他②")&amp;+IF(女子!T11="","",",3000mW")&amp;+IF(女子!G44="","",",走高跳")&amp;+IF(女子!H44="","",",棒高跳")&amp;+IF(女子!I44="","",",走幅跳")&amp;+IF(女子!J44="","",",三段跳")&amp;+IF(女子!K44="","",",砲丸投")&amp;+IF(女子!L44="","",",円盤投")&amp;+IF(女子!M44="","",",ﾊﾝﾏｰ投")&amp;+IF(女子!N44="","",",やり投")&amp;+IF(女子!O44="","",",ジャベ")</f>
        <v/>
      </c>
      <c r="E45" s="412"/>
      <c r="F45" s="412"/>
      <c r="G45" s="413"/>
      <c r="H45" s="417" t="str">
        <f>+IF(コンバインド!G46="","","女子コンバインド　A,")&amp;+IF(コンバインド!I46="","","女子コンバインド　B,")</f>
        <v/>
      </c>
      <c r="I45" s="417">
        <v>7</v>
      </c>
      <c r="J45" s="3">
        <f>+IF((女子!U11+女子!P44)="","",(女子!U11+女子!P44))</f>
        <v>0</v>
      </c>
      <c r="K45" s="174">
        <f>IF(OR(はじめに出場選手の入力!$F$5="一般",はじめに出場選手の入力!$F$5="大学",はじめに出場選手の入力!$F$5="高等学校"),400,300)*J45</f>
        <v>0</v>
      </c>
      <c r="L45" s="1" t="str">
        <f>+IF(コンバインド!L46="","",コンバインド!L46)</f>
        <v/>
      </c>
      <c r="M45" s="174" t="str">
        <f t="shared" si="3"/>
        <v/>
      </c>
      <c r="R45">
        <f t="shared" si="2"/>
        <v>0</v>
      </c>
    </row>
    <row r="46" spans="1:18" ht="13.35" customHeight="1" x14ac:dyDescent="0.2">
      <c r="A46" s="1" t="str">
        <f>IF(女子!C12="","",+女子!C12)</f>
        <v/>
      </c>
      <c r="B46" s="268" t="str">
        <f>IF(女子!D12="","",+女子!D12)</f>
        <v/>
      </c>
      <c r="C46" s="245" t="str">
        <f>IF(女子!F12="","",+女子!F12)</f>
        <v/>
      </c>
      <c r="D46" s="411" t="str">
        <f>+IF(女子!G12="","",",100m")&amp;+IF(女子!H12="","",",200m")&amp;+IF(女子!I12="","",",300m")&amp;+IF(女子!J12="","",",400m")&amp;+IF(女子!K12="","",",800m")&amp;+IF(女子!L12="","",",1000m")&amp;+IF(女子!M12="","",",1500m")&amp;+IF(女子!N12="","",",3000m")&amp;+IF(女子!O12="","",",5000m")&amp;+IF(女子!P12="","",",80mH")&amp;+IF(女子!Q12="","",",100mH")&amp;+IF(女子!R12="","",",400mH")&amp;+IF(女子!S12="","",",その他②")&amp;+IF(女子!T12="","",",3000mW")&amp;+IF(女子!G45="","",",走高跳")&amp;+IF(女子!H45="","",",棒高跳")&amp;+IF(女子!I45="","",",走幅跳")&amp;+IF(女子!J45="","",",三段跳")&amp;+IF(女子!K45="","",",砲丸投")&amp;+IF(女子!L45="","",",円盤投")&amp;+IF(女子!M45="","",",ﾊﾝﾏｰ投")&amp;+IF(女子!N45="","",",やり投")&amp;+IF(女子!O45="","",",ジャベ")</f>
        <v/>
      </c>
      <c r="E46" s="412"/>
      <c r="F46" s="412"/>
      <c r="G46" s="413"/>
      <c r="H46" s="417" t="str">
        <f>+IF(コンバインド!G47="","","女子コンバインド　A,")&amp;+IF(コンバインド!I47="","","女子コンバインド　B,")</f>
        <v/>
      </c>
      <c r="I46" s="417">
        <v>8</v>
      </c>
      <c r="J46" s="3">
        <f>+IF((女子!U12+女子!P45)="","",(女子!U12+女子!P45))</f>
        <v>0</v>
      </c>
      <c r="K46" s="174">
        <f>IF(OR(はじめに出場選手の入力!$F$5="一般",はじめに出場選手の入力!$F$5="大学",はじめに出場選手の入力!$F$5="高等学校"),400,300)*J46</f>
        <v>0</v>
      </c>
      <c r="L46" s="1" t="str">
        <f>+IF(コンバインド!L47="","",コンバインド!L47)</f>
        <v/>
      </c>
      <c r="M46" s="174" t="str">
        <f t="shared" si="3"/>
        <v/>
      </c>
      <c r="R46">
        <f t="shared" si="2"/>
        <v>0</v>
      </c>
    </row>
    <row r="47" spans="1:18" ht="13.35" customHeight="1" x14ac:dyDescent="0.2">
      <c r="A47" s="1" t="str">
        <f>IF(女子!C13="","",+女子!C13)</f>
        <v/>
      </c>
      <c r="B47" s="268" t="str">
        <f>IF(女子!D13="","",+女子!D13)</f>
        <v/>
      </c>
      <c r="C47" s="245" t="str">
        <f>IF(女子!F13="","",+女子!F13)</f>
        <v/>
      </c>
      <c r="D47" s="411" t="str">
        <f>+IF(女子!G13="","",",100m")&amp;+IF(女子!H13="","",",200m")&amp;+IF(女子!I13="","",",300m")&amp;+IF(女子!J13="","",",400m")&amp;+IF(女子!K13="","",",800m")&amp;+IF(女子!L13="","",",1000m")&amp;+IF(女子!M13="","",",1500m")&amp;+IF(女子!N13="","",",3000m")&amp;+IF(女子!O13="","",",5000m")&amp;+IF(女子!P13="","",",80mH")&amp;+IF(女子!Q13="","",",100mH")&amp;+IF(女子!R13="","",",400mH")&amp;+IF(女子!S13="","",",その他②")&amp;+IF(女子!T13="","",",3000mW")&amp;+IF(女子!G46="","",",走高跳")&amp;+IF(女子!H46="","",",棒高跳")&amp;+IF(女子!I46="","",",走幅跳")&amp;+IF(女子!J46="","",",三段跳")&amp;+IF(女子!K46="","",",砲丸投")&amp;+IF(女子!L46="","",",円盤投")&amp;+IF(女子!M46="","",",ﾊﾝﾏｰ投")&amp;+IF(女子!N46="","",",やり投")&amp;+IF(女子!O46="","",",ジャベ")</f>
        <v/>
      </c>
      <c r="E47" s="412"/>
      <c r="F47" s="412"/>
      <c r="G47" s="413"/>
      <c r="H47" s="417" t="str">
        <f>+IF(コンバインド!G48="","","女子コンバインド　A,")&amp;+IF(コンバインド!I48="","","女子コンバインド　B,")</f>
        <v/>
      </c>
      <c r="I47" s="417">
        <v>9</v>
      </c>
      <c r="J47" s="3">
        <f>+IF((女子!U13+女子!P46)="","",(女子!U13+女子!P46))</f>
        <v>0</v>
      </c>
      <c r="K47" s="174">
        <f>IF(OR(はじめに出場選手の入力!$F$5="一般",はじめに出場選手の入力!$F$5="大学",はじめに出場選手の入力!$F$5="高等学校"),400,300)*J47</f>
        <v>0</v>
      </c>
      <c r="L47" s="1" t="str">
        <f>+IF(コンバインド!L48="","",コンバインド!L48)</f>
        <v/>
      </c>
      <c r="M47" s="174" t="str">
        <f t="shared" si="3"/>
        <v/>
      </c>
      <c r="R47">
        <f t="shared" si="2"/>
        <v>0</v>
      </c>
    </row>
    <row r="48" spans="1:18" ht="13.35" customHeight="1" x14ac:dyDescent="0.2">
      <c r="A48" s="1" t="str">
        <f>IF(女子!C14="","",+女子!C14)</f>
        <v/>
      </c>
      <c r="B48" s="268" t="str">
        <f>IF(女子!D14="","",+女子!D14)</f>
        <v/>
      </c>
      <c r="C48" s="245" t="str">
        <f>IF(女子!F14="","",+女子!F14)</f>
        <v/>
      </c>
      <c r="D48" s="411" t="str">
        <f>+IF(女子!G14="","",",100m")&amp;+IF(女子!H14="","",",200m")&amp;+IF(女子!I14="","",",300m")&amp;+IF(女子!J14="","",",400m")&amp;+IF(女子!K14="","",",800m")&amp;+IF(女子!L14="","",",1000m")&amp;+IF(女子!M14="","",",1500m")&amp;+IF(女子!N14="","",",3000m")&amp;+IF(女子!O14="","",",5000m")&amp;+IF(女子!P14="","",",80mH")&amp;+IF(女子!Q14="","",",100mH")&amp;+IF(女子!R14="","",",400mH")&amp;+IF(女子!S14="","",",その他②")&amp;+IF(女子!T14="","",",3000mW")&amp;+IF(女子!G47="","",",走高跳")&amp;+IF(女子!H47="","",",棒高跳")&amp;+IF(女子!I47="","",",走幅跳")&amp;+IF(女子!J47="","",",三段跳")&amp;+IF(女子!K47="","",",砲丸投")&amp;+IF(女子!L47="","",",円盤投")&amp;+IF(女子!M47="","",",ﾊﾝﾏｰ投")&amp;+IF(女子!N47="","",",やり投")&amp;+IF(女子!O47="","",",ジャベ")</f>
        <v/>
      </c>
      <c r="E48" s="412"/>
      <c r="F48" s="412"/>
      <c r="G48" s="413"/>
      <c r="H48" s="417" t="str">
        <f>+IF(コンバインド!G49="","","女子コンバインド　A,")&amp;+IF(コンバインド!I49="","","女子コンバインド　B,")</f>
        <v/>
      </c>
      <c r="I48" s="417">
        <v>10</v>
      </c>
      <c r="J48" s="3">
        <f>+IF((女子!U14+女子!P47)="","",(女子!U14+女子!P47))</f>
        <v>0</v>
      </c>
      <c r="K48" s="174">
        <f>IF(OR(はじめに出場選手の入力!$F$5="一般",はじめに出場選手の入力!$F$5="大学",はじめに出場選手の入力!$F$5="高等学校"),400,300)*J48</f>
        <v>0</v>
      </c>
      <c r="L48" s="1" t="str">
        <f>+IF(コンバインド!L49="","",コンバインド!L49)</f>
        <v/>
      </c>
      <c r="M48" s="174" t="str">
        <f t="shared" si="3"/>
        <v/>
      </c>
      <c r="R48">
        <f t="shared" si="2"/>
        <v>0</v>
      </c>
    </row>
    <row r="49" spans="1:18" ht="13.35" customHeight="1" x14ac:dyDescent="0.2">
      <c r="A49" s="1" t="str">
        <f>IF(女子!C15="","",+女子!C15)</f>
        <v/>
      </c>
      <c r="B49" s="268" t="str">
        <f>IF(女子!D15="","",+女子!D15)</f>
        <v/>
      </c>
      <c r="C49" s="245" t="str">
        <f>IF(女子!F15="","",+女子!F15)</f>
        <v/>
      </c>
      <c r="D49" s="411" t="str">
        <f>+IF(女子!G15="","",",100m")&amp;+IF(女子!H15="","",",200m")&amp;+IF(女子!I15="","",",300m")&amp;+IF(女子!J15="","",",400m")&amp;+IF(女子!K15="","",",800m")&amp;+IF(女子!L15="","",",1000m")&amp;+IF(女子!M15="","",",1500m")&amp;+IF(女子!N15="","",",3000m")&amp;+IF(女子!O15="","",",5000m")&amp;+IF(女子!P15="","",",80mH")&amp;+IF(女子!Q15="","",",100mH")&amp;+IF(女子!R15="","",",400mH")&amp;+IF(女子!S15="","",",その他②")&amp;+IF(女子!T15="","",",3000mW")&amp;+IF(女子!G48="","",",走高跳")&amp;+IF(女子!H48="","",",棒高跳")&amp;+IF(女子!I48="","",",走幅跳")&amp;+IF(女子!J48="","",",三段跳")&amp;+IF(女子!K48="","",",砲丸投")&amp;+IF(女子!L48="","",",円盤投")&amp;+IF(女子!M48="","",",ﾊﾝﾏｰ投")&amp;+IF(女子!N48="","",",やり投")&amp;+IF(女子!O48="","",",ジャベ")</f>
        <v/>
      </c>
      <c r="E49" s="412"/>
      <c r="F49" s="412"/>
      <c r="G49" s="413"/>
      <c r="H49" s="417" t="str">
        <f>+IF(コンバインド!G50="","","女子コンバインド　A,")&amp;+IF(コンバインド!I50="","","女子コンバインド　B,")</f>
        <v/>
      </c>
      <c r="I49" s="417">
        <v>11</v>
      </c>
      <c r="J49" s="3">
        <f>+IF((女子!U15+女子!P48)="","",(女子!U15+女子!P48))</f>
        <v>0</v>
      </c>
      <c r="K49" s="174">
        <f>IF(OR(はじめに出場選手の入力!$F$5="一般",はじめに出場選手の入力!$F$5="大学",はじめに出場選手の入力!$F$5="高等学校"),400,300)*J49</f>
        <v>0</v>
      </c>
      <c r="L49" s="1" t="str">
        <f>+IF(コンバインド!L50="","",コンバインド!L50)</f>
        <v/>
      </c>
      <c r="M49" s="174" t="str">
        <f t="shared" si="3"/>
        <v/>
      </c>
      <c r="R49">
        <f t="shared" si="2"/>
        <v>0</v>
      </c>
    </row>
    <row r="50" spans="1:18" ht="13.35" customHeight="1" x14ac:dyDescent="0.2">
      <c r="A50" s="1" t="str">
        <f>IF(女子!C16="","",+女子!C16)</f>
        <v/>
      </c>
      <c r="B50" s="268" t="str">
        <f>IF(女子!D16="","",+女子!D16)</f>
        <v/>
      </c>
      <c r="C50" s="245" t="str">
        <f>IF(女子!F16="","",+女子!F16)</f>
        <v/>
      </c>
      <c r="D50" s="411" t="str">
        <f>+IF(女子!G16="","",",100m")&amp;+IF(女子!H16="","",",200m")&amp;+IF(女子!I16="","",",300m")&amp;+IF(女子!J16="","",",400m")&amp;+IF(女子!K16="","",",800m")&amp;+IF(女子!L16="","",",1000m")&amp;+IF(女子!M16="","",",1500m")&amp;+IF(女子!N16="","",",3000m")&amp;+IF(女子!O16="","",",5000m")&amp;+IF(女子!P16="","",",80mH")&amp;+IF(女子!Q16="","",",100mH")&amp;+IF(女子!R16="","",",400mH")&amp;+IF(女子!S16="","",",その他②")&amp;+IF(女子!T16="","",",3000mW")&amp;+IF(女子!G49="","",",走高跳")&amp;+IF(女子!H49="","",",棒高跳")&amp;+IF(女子!I49="","",",走幅跳")&amp;+IF(女子!J49="","",",三段跳")&amp;+IF(女子!K49="","",",砲丸投")&amp;+IF(女子!L49="","",",円盤投")&amp;+IF(女子!M49="","",",ﾊﾝﾏｰ投")&amp;+IF(女子!N49="","",",やり投")&amp;+IF(女子!O49="","",",ジャベ")</f>
        <v/>
      </c>
      <c r="E50" s="412"/>
      <c r="F50" s="412"/>
      <c r="G50" s="413"/>
      <c r="H50" s="417" t="str">
        <f>+IF(コンバインド!G51="","","女子コンバインド　A,")&amp;+IF(コンバインド!I51="","","女子コンバインド　B,")</f>
        <v/>
      </c>
      <c r="I50" s="417">
        <v>12</v>
      </c>
      <c r="J50" s="3">
        <f>+IF((女子!U16+女子!P49)="","",(女子!U16+女子!P49))</f>
        <v>0</v>
      </c>
      <c r="K50" s="174">
        <f>IF(OR(はじめに出場選手の入力!$F$5="一般",はじめに出場選手の入力!$F$5="大学",はじめに出場選手の入力!$F$5="高等学校"),400,300)*J50</f>
        <v>0</v>
      </c>
      <c r="L50" s="1" t="str">
        <f>+IF(コンバインド!L51="","",コンバインド!L51)</f>
        <v/>
      </c>
      <c r="M50" s="174" t="str">
        <f t="shared" si="3"/>
        <v/>
      </c>
      <c r="R50">
        <f t="shared" si="2"/>
        <v>0</v>
      </c>
    </row>
    <row r="51" spans="1:18" ht="13.35" customHeight="1" x14ac:dyDescent="0.2">
      <c r="A51" s="1" t="str">
        <f>IF(女子!C17="","",+女子!C17)</f>
        <v/>
      </c>
      <c r="B51" s="268" t="str">
        <f>IF(女子!D17="","",+女子!D17)</f>
        <v/>
      </c>
      <c r="C51" s="245" t="str">
        <f>IF(女子!F17="","",+女子!F17)</f>
        <v/>
      </c>
      <c r="D51" s="411" t="str">
        <f>+IF(女子!G17="","",",100m")&amp;+IF(女子!H17="","",",200m")&amp;+IF(女子!I17="","",",300m")&amp;+IF(女子!J17="","",",400m")&amp;+IF(女子!K17="","",",800m")&amp;+IF(女子!L17="","",",1000m")&amp;+IF(女子!M17="","",",1500m")&amp;+IF(女子!N17="","",",3000m")&amp;+IF(女子!O17="","",",5000m")&amp;+IF(女子!P17="","",",80mH")&amp;+IF(女子!Q17="","",",100mH")&amp;+IF(女子!R17="","",",400mH")&amp;+IF(女子!S17="","",",その他②")&amp;+IF(女子!T17="","",",3000mW")&amp;+IF(女子!G50="","",",走高跳")&amp;+IF(女子!H50="","",",棒高跳")&amp;+IF(女子!I50="","",",走幅跳")&amp;+IF(女子!J50="","",",三段跳")&amp;+IF(女子!K50="","",",砲丸投")&amp;+IF(女子!L50="","",",円盤投")&amp;+IF(女子!M50="","",",ﾊﾝﾏｰ投")&amp;+IF(女子!N50="","",",やり投")&amp;+IF(女子!O50="","",",ジャベ")</f>
        <v/>
      </c>
      <c r="E51" s="412"/>
      <c r="F51" s="412"/>
      <c r="G51" s="413"/>
      <c r="H51" s="417" t="str">
        <f>+IF(コンバインド!G52="","","女子コンバインド　A,")&amp;+IF(コンバインド!I52="","","女子コンバインド　B,")</f>
        <v/>
      </c>
      <c r="I51" s="417">
        <v>13</v>
      </c>
      <c r="J51" s="3">
        <f>+IF((女子!U17+女子!P50)="","",(女子!U17+女子!P50))</f>
        <v>0</v>
      </c>
      <c r="K51" s="174">
        <f>IF(OR(はじめに出場選手の入力!$F$5="一般",はじめに出場選手の入力!$F$5="大学",はじめに出場選手の入力!$F$5="高等学校"),400,300)*J51</f>
        <v>0</v>
      </c>
      <c r="L51" s="1" t="str">
        <f>+IF(コンバインド!L52="","",コンバインド!L52)</f>
        <v/>
      </c>
      <c r="M51" s="174" t="str">
        <f t="shared" si="3"/>
        <v/>
      </c>
      <c r="R51">
        <f t="shared" si="2"/>
        <v>0</v>
      </c>
    </row>
    <row r="52" spans="1:18" ht="13.35" customHeight="1" x14ac:dyDescent="0.2">
      <c r="A52" s="1" t="str">
        <f>IF(女子!C18="","",+女子!C18)</f>
        <v/>
      </c>
      <c r="B52" s="268" t="str">
        <f>IF(女子!D18="","",+女子!D18)</f>
        <v/>
      </c>
      <c r="C52" s="245" t="str">
        <f>IF(女子!F18="","",+女子!F18)</f>
        <v/>
      </c>
      <c r="D52" s="411" t="str">
        <f>+IF(女子!G18="","",",100m")&amp;+IF(女子!H18="","",",200m")&amp;+IF(女子!I18="","",",300m")&amp;+IF(女子!J18="","",",400m")&amp;+IF(女子!K18="","",",800m")&amp;+IF(女子!L18="","",",1000m")&amp;+IF(女子!M18="","",",1500m")&amp;+IF(女子!N18="","",",3000m")&amp;+IF(女子!O18="","",",5000m")&amp;+IF(女子!P18="","",",80mH")&amp;+IF(女子!Q18="","",",100mH")&amp;+IF(女子!R18="","",",400mH")&amp;+IF(女子!S18="","",",その他②")&amp;+IF(女子!T18="","",",3000mW")&amp;+IF(女子!G51="","",",走高跳")&amp;+IF(女子!H51="","",",棒高跳")&amp;+IF(女子!I51="","",",走幅跳")&amp;+IF(女子!J51="","",",三段跳")&amp;+IF(女子!K51="","",",砲丸投")&amp;+IF(女子!L51="","",",円盤投")&amp;+IF(女子!M51="","",",ﾊﾝﾏｰ投")&amp;+IF(女子!N51="","",",やり投")&amp;+IF(女子!O51="","",",ジャベ")</f>
        <v/>
      </c>
      <c r="E52" s="412"/>
      <c r="F52" s="412"/>
      <c r="G52" s="413"/>
      <c r="H52" s="417" t="str">
        <f>+IF(コンバインド!G53="","","女子コンバインド　A,")&amp;+IF(コンバインド!I53="","","女子コンバインド　B,")</f>
        <v/>
      </c>
      <c r="I52" s="417">
        <v>14</v>
      </c>
      <c r="J52" s="3">
        <f>+IF((女子!U18+女子!P51)="","",(女子!U18+女子!P51))</f>
        <v>0</v>
      </c>
      <c r="K52" s="174">
        <f>IF(OR(はじめに出場選手の入力!$F$5="一般",はじめに出場選手の入力!$F$5="大学",はじめに出場選手の入力!$F$5="高等学校"),400,300)*J52</f>
        <v>0</v>
      </c>
      <c r="L52" s="1" t="str">
        <f>+IF(コンバインド!L53="","",コンバインド!L53)</f>
        <v/>
      </c>
      <c r="M52" s="174" t="str">
        <f t="shared" si="3"/>
        <v/>
      </c>
      <c r="R52">
        <f t="shared" si="2"/>
        <v>0</v>
      </c>
    </row>
    <row r="53" spans="1:18" ht="13.35" customHeight="1" x14ac:dyDescent="0.2">
      <c r="A53" s="1" t="str">
        <f>IF(女子!C19="","",+女子!C19)</f>
        <v/>
      </c>
      <c r="B53" s="268" t="str">
        <f>IF(女子!D19="","",+女子!D19)</f>
        <v/>
      </c>
      <c r="C53" s="245" t="str">
        <f>IF(女子!F19="","",+女子!F19)</f>
        <v/>
      </c>
      <c r="D53" s="411" t="str">
        <f>+IF(女子!G19="","",",100m")&amp;+IF(女子!H19="","",",200m")&amp;+IF(女子!I19="","",",300m")&amp;+IF(女子!J19="","",",400m")&amp;+IF(女子!K19="","",",800m")&amp;+IF(女子!L19="","",",1000m")&amp;+IF(女子!M19="","",",1500m")&amp;+IF(女子!N19="","",",3000m")&amp;+IF(女子!O19="","",",5000m")&amp;+IF(女子!P19="","",",80mH")&amp;+IF(女子!Q19="","",",100mH")&amp;+IF(女子!R19="","",",400mH")&amp;+IF(女子!S19="","",",その他②")&amp;+IF(女子!T19="","",",3000mW")&amp;+IF(女子!G52="","",",走高跳")&amp;+IF(女子!H52="","",",棒高跳")&amp;+IF(女子!I52="","",",走幅跳")&amp;+IF(女子!J52="","",",三段跳")&amp;+IF(女子!K52="","",",砲丸投")&amp;+IF(女子!L52="","",",円盤投")&amp;+IF(女子!M52="","",",ﾊﾝﾏｰ投")&amp;+IF(女子!N52="","",",やり投")&amp;+IF(女子!O52="","",",ジャベ")</f>
        <v/>
      </c>
      <c r="E53" s="412"/>
      <c r="F53" s="412"/>
      <c r="G53" s="413"/>
      <c r="H53" s="417" t="str">
        <f>+IF(コンバインド!G54="","","女子コンバインド　A,")&amp;+IF(コンバインド!I54="","","女子コンバインド　B,")</f>
        <v/>
      </c>
      <c r="I53" s="417">
        <v>15</v>
      </c>
      <c r="J53" s="3">
        <f>+IF((女子!U19+女子!P52)="","",(女子!U19+女子!P52))</f>
        <v>0</v>
      </c>
      <c r="K53" s="174">
        <f>IF(OR(はじめに出場選手の入力!$F$5="一般",はじめに出場選手の入力!$F$5="大学",はじめに出場選手の入力!$F$5="高等学校"),400,300)*J53</f>
        <v>0</v>
      </c>
      <c r="L53" s="1" t="str">
        <f>+IF(コンバインド!L54="","",コンバインド!L54)</f>
        <v/>
      </c>
      <c r="M53" s="174" t="str">
        <f t="shared" si="3"/>
        <v/>
      </c>
      <c r="R53">
        <f t="shared" si="2"/>
        <v>0</v>
      </c>
    </row>
    <row r="54" spans="1:18" ht="13.35" customHeight="1" x14ac:dyDescent="0.2">
      <c r="A54" s="1" t="str">
        <f>IF(女子!C20="","",+女子!C20)</f>
        <v/>
      </c>
      <c r="B54" s="268" t="str">
        <f>IF(女子!D20="","",+女子!D20)</f>
        <v/>
      </c>
      <c r="C54" s="245" t="str">
        <f>IF(女子!F20="","",+女子!F20)</f>
        <v/>
      </c>
      <c r="D54" s="411" t="str">
        <f>+IF(女子!G20="","",",100m")&amp;+IF(女子!H20="","",",200m")&amp;+IF(女子!I20="","",",300m")&amp;+IF(女子!J20="","",",400m")&amp;+IF(女子!K20="","",",800m")&amp;+IF(女子!L20="","",",1000m")&amp;+IF(女子!M20="","",",1500m")&amp;+IF(女子!N20="","",",3000m")&amp;+IF(女子!O20="","",",5000m")&amp;+IF(女子!P20="","",",80mH")&amp;+IF(女子!Q20="","",",100mH")&amp;+IF(女子!R20="","",",400mH")&amp;+IF(女子!S20="","",",その他②")&amp;+IF(女子!T20="","",",3000mW")&amp;+IF(女子!G53="","",",走高跳")&amp;+IF(女子!H53="","",",棒高跳")&amp;+IF(女子!I53="","",",走幅跳")&amp;+IF(女子!J53="","",",三段跳")&amp;+IF(女子!K53="","",",砲丸投")&amp;+IF(女子!L53="","",",円盤投")&amp;+IF(女子!M53="","",",ﾊﾝﾏｰ投")&amp;+IF(女子!N53="","",",やり投")&amp;+IF(女子!O53="","",",ジャベ")</f>
        <v/>
      </c>
      <c r="E54" s="412"/>
      <c r="F54" s="412"/>
      <c r="G54" s="413"/>
      <c r="H54" s="417" t="str">
        <f>+IF(コンバインド!G55="","","女子コンバインド　A,")&amp;+IF(コンバインド!I55="","","女子コンバインド　B,")</f>
        <v/>
      </c>
      <c r="I54" s="417">
        <v>16</v>
      </c>
      <c r="J54" s="3">
        <f>+IF((女子!U20+女子!P53)="","",(女子!U20+女子!P53))</f>
        <v>0</v>
      </c>
      <c r="K54" s="174">
        <f>IF(OR(はじめに出場選手の入力!$F$5="一般",はじめに出場選手の入力!$F$5="大学",はじめに出場選手の入力!$F$5="高等学校"),400,300)*J54</f>
        <v>0</v>
      </c>
      <c r="L54" s="1" t="str">
        <f>+IF(コンバインド!L55="","",コンバインド!L55)</f>
        <v/>
      </c>
      <c r="M54" s="174" t="str">
        <f t="shared" si="3"/>
        <v/>
      </c>
      <c r="R54">
        <f t="shared" si="2"/>
        <v>0</v>
      </c>
    </row>
    <row r="55" spans="1:18" ht="13.35" customHeight="1" x14ac:dyDescent="0.2">
      <c r="A55" s="1" t="str">
        <f>IF(女子!C21="","",+女子!C21)</f>
        <v/>
      </c>
      <c r="B55" s="268" t="str">
        <f>IF(女子!D21="","",+女子!D21)</f>
        <v/>
      </c>
      <c r="C55" s="245" t="str">
        <f>IF(女子!F21="","",+女子!F21)</f>
        <v/>
      </c>
      <c r="D55" s="411" t="str">
        <f>+IF(女子!G21="","",",100m")&amp;+IF(女子!H21="","",",200m")&amp;+IF(女子!I21="","",",300m")&amp;+IF(女子!J21="","",",400m")&amp;+IF(女子!K21="","",",800m")&amp;+IF(女子!L21="","",",1000m")&amp;+IF(女子!M21="","",",1500m")&amp;+IF(女子!N21="","",",3000m")&amp;+IF(女子!O21="","",",5000m")&amp;+IF(女子!P21="","",",80mH")&amp;+IF(女子!Q21="","",",100mH")&amp;+IF(女子!R21="","",",400mH")&amp;+IF(女子!S21="","",",その他②")&amp;+IF(女子!T21="","",",3000mW")&amp;+IF(女子!G54="","",",走高跳")&amp;+IF(女子!H54="","",",棒高跳")&amp;+IF(女子!I54="","",",走幅跳")&amp;+IF(女子!J54="","",",三段跳")&amp;+IF(女子!K54="","",",砲丸投")&amp;+IF(女子!L54="","",",円盤投")&amp;+IF(女子!M54="","",",ﾊﾝﾏｰ投")&amp;+IF(女子!N54="","",",やり投")&amp;+IF(女子!O54="","",",ジャベ")</f>
        <v/>
      </c>
      <c r="E55" s="412"/>
      <c r="F55" s="412"/>
      <c r="G55" s="413"/>
      <c r="H55" s="417" t="str">
        <f>+IF(コンバインド!G56="","","女子コンバインド　A,")&amp;+IF(コンバインド!I56="","","女子コンバインド　B,")</f>
        <v/>
      </c>
      <c r="I55" s="417">
        <v>17</v>
      </c>
      <c r="J55" s="3">
        <f>+IF((女子!U21+女子!P54)="","",(女子!U21+女子!P54))</f>
        <v>0</v>
      </c>
      <c r="K55" s="174">
        <f>IF(OR(はじめに出場選手の入力!$F$5="一般",はじめに出場選手の入力!$F$5="大学",はじめに出場選手の入力!$F$5="高等学校"),400,300)*J55</f>
        <v>0</v>
      </c>
      <c r="L55" s="1" t="str">
        <f>+IF(コンバインド!L56="","",コンバインド!L56)</f>
        <v/>
      </c>
      <c r="M55" s="174" t="str">
        <f t="shared" si="3"/>
        <v/>
      </c>
      <c r="R55">
        <f t="shared" si="2"/>
        <v>0</v>
      </c>
    </row>
    <row r="56" spans="1:18" ht="13.35" customHeight="1" x14ac:dyDescent="0.2">
      <c r="A56" s="1" t="str">
        <f>IF(女子!C22="","",+女子!C22)</f>
        <v/>
      </c>
      <c r="B56" s="268" t="str">
        <f>IF(女子!D22="","",+女子!D22)</f>
        <v/>
      </c>
      <c r="C56" s="245" t="str">
        <f>IF(女子!F22="","",+女子!F22)</f>
        <v/>
      </c>
      <c r="D56" s="411" t="str">
        <f>+IF(女子!G22="","",",100m")&amp;+IF(女子!H22="","",",200m")&amp;+IF(女子!I22="","",",300m")&amp;+IF(女子!J22="","",",400m")&amp;+IF(女子!K22="","",",800m")&amp;+IF(女子!L22="","",",1000m")&amp;+IF(女子!M22="","",",1500m")&amp;+IF(女子!N22="","",",3000m")&amp;+IF(女子!O22="","",",5000m")&amp;+IF(女子!P22="","",",80mH")&amp;+IF(女子!Q22="","",",100mH")&amp;+IF(女子!R22="","",",400mH")&amp;+IF(女子!S22="","",",その他②")&amp;+IF(女子!T22="","",",3000mW")&amp;+IF(女子!G55="","",",走高跳")&amp;+IF(女子!H55="","",",棒高跳")&amp;+IF(女子!I55="","",",走幅跳")&amp;+IF(女子!J55="","",",三段跳")&amp;+IF(女子!K55="","",",砲丸投")&amp;+IF(女子!L55="","",",円盤投")&amp;+IF(女子!M55="","",",ﾊﾝﾏｰ投")&amp;+IF(女子!N55="","",",やり投")&amp;+IF(女子!O55="","",",ジャベ")</f>
        <v/>
      </c>
      <c r="E56" s="412"/>
      <c r="F56" s="412"/>
      <c r="G56" s="413"/>
      <c r="H56" s="417" t="str">
        <f>+IF(コンバインド!G57="","","女子コンバインド　A,")&amp;+IF(コンバインド!I57="","","女子コンバインド　B,")</f>
        <v/>
      </c>
      <c r="I56" s="417">
        <v>18</v>
      </c>
      <c r="J56" s="3">
        <f>+IF((女子!U22+女子!P55)="","",(女子!U22+女子!P55))</f>
        <v>0</v>
      </c>
      <c r="K56" s="174">
        <f>IF(OR(はじめに出場選手の入力!$F$5="一般",はじめに出場選手の入力!$F$5="大学",はじめに出場選手の入力!$F$5="高等学校"),400,300)*J56</f>
        <v>0</v>
      </c>
      <c r="L56" s="1" t="str">
        <f>+IF(コンバインド!L57="","",コンバインド!L57)</f>
        <v/>
      </c>
      <c r="M56" s="174" t="str">
        <f t="shared" si="3"/>
        <v/>
      </c>
      <c r="R56">
        <f t="shared" si="2"/>
        <v>0</v>
      </c>
    </row>
    <row r="57" spans="1:18" ht="13.35" customHeight="1" x14ac:dyDescent="0.2">
      <c r="A57" s="1" t="str">
        <f>IF(女子!C23="","",+女子!C23)</f>
        <v/>
      </c>
      <c r="B57" s="268" t="str">
        <f>IF(女子!D23="","",+女子!D23)</f>
        <v/>
      </c>
      <c r="C57" s="245" t="str">
        <f>IF(女子!F23="","",+女子!F23)</f>
        <v/>
      </c>
      <c r="D57" s="411" t="str">
        <f>+IF(女子!G23="","",",100m")&amp;+IF(女子!H23="","",",200m")&amp;+IF(女子!I23="","",",300m")&amp;+IF(女子!J23="","",",400m")&amp;+IF(女子!K23="","",",800m")&amp;+IF(女子!L23="","",",1000m")&amp;+IF(女子!M23="","",",1500m")&amp;+IF(女子!N23="","",",3000m")&amp;+IF(女子!O23="","",",5000m")&amp;+IF(女子!P23="","",",80mH")&amp;+IF(女子!Q23="","",",100mH")&amp;+IF(女子!R23="","",",400mH")&amp;+IF(女子!S23="","",",その他②")&amp;+IF(女子!T23="","",",3000mW")&amp;+IF(女子!G56="","",",走高跳")&amp;+IF(女子!H56="","",",棒高跳")&amp;+IF(女子!I56="","",",走幅跳")&amp;+IF(女子!J56="","",",三段跳")&amp;+IF(女子!K56="","",",砲丸投")&amp;+IF(女子!L56="","",",円盤投")&amp;+IF(女子!M56="","",",ﾊﾝﾏｰ投")&amp;+IF(女子!N56="","",",やり投")&amp;+IF(女子!O56="","",",ジャベ")</f>
        <v/>
      </c>
      <c r="E57" s="412"/>
      <c r="F57" s="412"/>
      <c r="G57" s="413"/>
      <c r="H57" s="417" t="str">
        <f>+IF(コンバインド!G58="","","女子コンバインド　A,")&amp;+IF(コンバインド!I58="","","女子コンバインド　B,")</f>
        <v/>
      </c>
      <c r="I57" s="417">
        <v>19</v>
      </c>
      <c r="J57" s="3">
        <f>+IF((女子!U23+女子!P56)="","",(女子!U23+女子!P56))</f>
        <v>0</v>
      </c>
      <c r="K57" s="174">
        <f>IF(OR(はじめに出場選手の入力!$F$5="一般",はじめに出場選手の入力!$F$5="大学",はじめに出場選手の入力!$F$5="高等学校"),400,300)*J57</f>
        <v>0</v>
      </c>
      <c r="L57" s="1" t="str">
        <f>+IF(コンバインド!L58="","",コンバインド!L58)</f>
        <v/>
      </c>
      <c r="M57" s="174" t="str">
        <f t="shared" si="3"/>
        <v/>
      </c>
      <c r="R57">
        <f t="shared" si="2"/>
        <v>0</v>
      </c>
    </row>
    <row r="58" spans="1:18" ht="13.35" customHeight="1" x14ac:dyDescent="0.2">
      <c r="A58" s="1" t="str">
        <f>IF(女子!C24="","",+女子!C24)</f>
        <v/>
      </c>
      <c r="B58" s="268" t="str">
        <f>IF(女子!D24="","",+女子!D24)</f>
        <v/>
      </c>
      <c r="C58" s="245" t="str">
        <f>IF(女子!F24="","",+女子!F24)</f>
        <v/>
      </c>
      <c r="D58" s="411" t="str">
        <f>+IF(女子!G24="","",",100m")&amp;+IF(女子!H24="","",",200m")&amp;+IF(女子!I24="","",",300m")&amp;+IF(女子!J24="","",",400m")&amp;+IF(女子!K24="","",",800m")&amp;+IF(女子!L24="","",",1000m")&amp;+IF(女子!M24="","",",1500m")&amp;+IF(女子!N24="","",",3000m")&amp;+IF(女子!O24="","",",5000m")&amp;+IF(女子!P24="","",",80mH")&amp;+IF(女子!Q24="","",",100mH")&amp;+IF(女子!R24="","",",400mH")&amp;+IF(女子!S24="","",",その他②")&amp;+IF(女子!T24="","",",3000mW")&amp;+IF(女子!G57="","",",走高跳")&amp;+IF(女子!H57="","",",棒高跳")&amp;+IF(女子!I57="","",",走幅跳")&amp;+IF(女子!J57="","",",三段跳")&amp;+IF(女子!K57="","",",砲丸投")&amp;+IF(女子!L57="","",",円盤投")&amp;+IF(女子!M57="","",",ﾊﾝﾏｰ投")&amp;+IF(女子!N57="","",",やり投")&amp;+IF(女子!O57="","",",ジャベ")</f>
        <v/>
      </c>
      <c r="E58" s="412"/>
      <c r="F58" s="412"/>
      <c r="G58" s="413"/>
      <c r="H58" s="417" t="str">
        <f>+IF(コンバインド!G59="","","女子コンバインド　A,")&amp;+IF(コンバインド!I59="","","女子コンバインド　B,")</f>
        <v/>
      </c>
      <c r="I58" s="417">
        <v>20</v>
      </c>
      <c r="J58" s="3">
        <f>+IF((女子!U24+女子!P57)="","",(女子!U24+女子!P57))</f>
        <v>0</v>
      </c>
      <c r="K58" s="174">
        <f>IF(OR(はじめに出場選手の入力!$F$5="一般",はじめに出場選手の入力!$F$5="大学",はじめに出場選手の入力!$F$5="高等学校"),400,300)*J58</f>
        <v>0</v>
      </c>
      <c r="L58" s="1" t="str">
        <f>+IF(コンバインド!L59="","",コンバインド!L59)</f>
        <v/>
      </c>
      <c r="M58" s="174" t="str">
        <f t="shared" si="3"/>
        <v/>
      </c>
      <c r="R58">
        <f t="shared" si="2"/>
        <v>0</v>
      </c>
    </row>
    <row r="59" spans="1:18" ht="13.35" customHeight="1" x14ac:dyDescent="0.2">
      <c r="A59" s="1" t="str">
        <f>IF(女子!C25="","",+女子!C25)</f>
        <v/>
      </c>
      <c r="B59" s="268" t="str">
        <f>IF(女子!D25="","",+女子!D25)</f>
        <v/>
      </c>
      <c r="C59" s="245" t="str">
        <f>IF(女子!F25="","",+女子!F25)</f>
        <v/>
      </c>
      <c r="D59" s="411" t="str">
        <f>+IF(女子!G25="","",",100m")&amp;+IF(女子!H25="","",",200m")&amp;+IF(女子!I25="","",",300m")&amp;+IF(女子!J25="","",",400m")&amp;+IF(女子!K25="","",",800m")&amp;+IF(女子!L25="","",",1000m")&amp;+IF(女子!M25="","",",1500m")&amp;+IF(女子!N25="","",",3000m")&amp;+IF(女子!O25="","",",5000m")&amp;+IF(女子!P25="","",",80mH")&amp;+IF(女子!Q25="","",",100mH")&amp;+IF(女子!R25="","",",400mH")&amp;+IF(女子!S25="","",",その他②")&amp;+IF(女子!T25="","",",3000mW")&amp;+IF(女子!G58="","",",走高跳")&amp;+IF(女子!H58="","",",棒高跳")&amp;+IF(女子!I58="","",",走幅跳")&amp;+IF(女子!J58="","",",三段跳")&amp;+IF(女子!K58="","",",砲丸投")&amp;+IF(女子!L58="","",",円盤投")&amp;+IF(女子!M58="","",",ﾊﾝﾏｰ投")&amp;+IF(女子!N58="","",",やり投")&amp;+IF(女子!O58="","",",ジャベ")</f>
        <v/>
      </c>
      <c r="E59" s="412"/>
      <c r="F59" s="412"/>
      <c r="G59" s="413"/>
      <c r="H59" s="417" t="str">
        <f>+IF(コンバインド!G60="","","女子コンバインド　A,")&amp;+IF(コンバインド!I60="","","女子コンバインド　B,")</f>
        <v/>
      </c>
      <c r="I59" s="417">
        <v>21</v>
      </c>
      <c r="J59" s="3">
        <f>+IF((女子!U25+女子!P58)="","",(女子!U25+女子!P58))</f>
        <v>0</v>
      </c>
      <c r="K59" s="174">
        <f>IF(OR(はじめに出場選手の入力!$F$5="一般",はじめに出場選手の入力!$F$5="大学",はじめに出場選手の入力!$F$5="高等学校"),400,300)*J59</f>
        <v>0</v>
      </c>
      <c r="L59" s="1" t="str">
        <f>+IF(コンバインド!L60="","",コンバインド!L60)</f>
        <v/>
      </c>
      <c r="M59" s="174" t="str">
        <f t="shared" si="3"/>
        <v/>
      </c>
      <c r="R59">
        <f t="shared" si="2"/>
        <v>0</v>
      </c>
    </row>
    <row r="60" spans="1:18" ht="13.35" customHeight="1" x14ac:dyDescent="0.2">
      <c r="A60" s="1" t="str">
        <f>IF(女子!C26="","",+女子!C26)</f>
        <v/>
      </c>
      <c r="B60" s="268" t="str">
        <f>IF(女子!D26="","",+女子!D26)</f>
        <v/>
      </c>
      <c r="C60" s="245" t="str">
        <f>IF(女子!F26="","",+女子!F26)</f>
        <v/>
      </c>
      <c r="D60" s="411" t="str">
        <f>+IF(女子!G26="","",",100m")&amp;+IF(女子!H26="","",",200m")&amp;+IF(女子!I26="","",",300m")&amp;+IF(女子!J26="","",",400m")&amp;+IF(女子!K26="","",",800m")&amp;+IF(女子!L26="","",",1000m")&amp;+IF(女子!M26="","",",1500m")&amp;+IF(女子!N26="","",",3000m")&amp;+IF(女子!O26="","",",5000m")&amp;+IF(女子!P26="","",",80mH")&amp;+IF(女子!Q26="","",",100mH")&amp;+IF(女子!R26="","",",400mH")&amp;+IF(女子!S26="","",",その他②")&amp;+IF(女子!T26="","",",3000mW")&amp;+IF(女子!G59="","",",走高跳")&amp;+IF(女子!H59="","",",棒高跳")&amp;+IF(女子!I59="","",",走幅跳")&amp;+IF(女子!J59="","",",三段跳")&amp;+IF(女子!K59="","",",砲丸投")&amp;+IF(女子!L59="","",",円盤投")&amp;+IF(女子!M59="","",",ﾊﾝﾏｰ投")&amp;+IF(女子!N59="","",",やり投")&amp;+IF(女子!O59="","",",ジャベ")</f>
        <v/>
      </c>
      <c r="E60" s="412"/>
      <c r="F60" s="412"/>
      <c r="G60" s="413"/>
      <c r="H60" s="417" t="str">
        <f>+IF(コンバインド!G61="","","女子コンバインド　A,")&amp;+IF(コンバインド!I61="","","女子コンバインド　B,")</f>
        <v/>
      </c>
      <c r="I60" s="417">
        <v>22</v>
      </c>
      <c r="J60" s="3">
        <f>+IF((女子!U26+女子!P59)="","",(女子!U26+女子!P59))</f>
        <v>0</v>
      </c>
      <c r="K60" s="174">
        <f>IF(OR(はじめに出場選手の入力!$F$5="一般",はじめに出場選手の入力!$F$5="大学",はじめに出場選手の入力!$F$5="高等学校"),400,300)*J60</f>
        <v>0</v>
      </c>
      <c r="L60" s="1" t="str">
        <f>+IF(コンバインド!L61="","",コンバインド!L61)</f>
        <v/>
      </c>
      <c r="M60" s="174" t="str">
        <f t="shared" si="3"/>
        <v/>
      </c>
      <c r="R60">
        <f t="shared" si="2"/>
        <v>0</v>
      </c>
    </row>
    <row r="61" spans="1:18" ht="13.35" customHeight="1" x14ac:dyDescent="0.2">
      <c r="A61" s="1" t="str">
        <f>IF(女子!C27="","",+女子!C27)</f>
        <v/>
      </c>
      <c r="B61" s="268" t="str">
        <f>IF(女子!D27="","",+女子!D27)</f>
        <v/>
      </c>
      <c r="C61" s="245" t="str">
        <f>IF(女子!F27="","",+女子!F27)</f>
        <v/>
      </c>
      <c r="D61" s="411" t="str">
        <f>+IF(女子!G27="","",",100m")&amp;+IF(女子!H27="","",",200m")&amp;+IF(女子!I27="","",",300m")&amp;+IF(女子!J27="","",",400m")&amp;+IF(女子!K27="","",",800m")&amp;+IF(女子!L27="","",",1000m")&amp;+IF(女子!M27="","",",1500m")&amp;+IF(女子!N27="","",",3000m")&amp;+IF(女子!O27="","",",5000m")&amp;+IF(女子!P27="","",",80mH")&amp;+IF(女子!Q27="","",",100mH")&amp;+IF(女子!R27="","",",400mH")&amp;+IF(女子!S27="","",",その他②")&amp;+IF(女子!T27="","",",3000mW")&amp;+IF(女子!G60="","",",走高跳")&amp;+IF(女子!H60="","",",棒高跳")&amp;+IF(女子!I60="","",",走幅跳")&amp;+IF(女子!J60="","",",三段跳")&amp;+IF(女子!K60="","",",砲丸投")&amp;+IF(女子!L60="","",",円盤投")&amp;+IF(女子!M60="","",",ﾊﾝﾏｰ投")&amp;+IF(女子!N60="","",",やり投")&amp;+IF(女子!O60="","",",ジャベ")</f>
        <v/>
      </c>
      <c r="E61" s="412"/>
      <c r="F61" s="412"/>
      <c r="G61" s="413"/>
      <c r="H61" s="417" t="str">
        <f>+IF(コンバインド!G62="","","女子コンバインド　A,")&amp;+IF(コンバインド!I62="","","女子コンバインド　B,")</f>
        <v/>
      </c>
      <c r="I61" s="417">
        <v>23</v>
      </c>
      <c r="J61" s="3">
        <f>+IF((女子!U27+女子!P60)="","",(女子!U27+女子!P60))</f>
        <v>0</v>
      </c>
      <c r="K61" s="174">
        <f>IF(OR(はじめに出場選手の入力!$F$5="一般",はじめに出場選手の入力!$F$5="大学",はじめに出場選手の入力!$F$5="高等学校"),400,300)*J61</f>
        <v>0</v>
      </c>
      <c r="L61" s="1" t="str">
        <f>+IF(コンバインド!L62="","",コンバインド!L62)</f>
        <v/>
      </c>
      <c r="M61" s="174" t="str">
        <f t="shared" si="3"/>
        <v/>
      </c>
      <c r="R61">
        <f t="shared" si="2"/>
        <v>0</v>
      </c>
    </row>
    <row r="62" spans="1:18" ht="13.35" customHeight="1" x14ac:dyDescent="0.2">
      <c r="A62" s="1" t="str">
        <f>IF(女子!C28="","",+女子!C28)</f>
        <v/>
      </c>
      <c r="B62" s="268" t="str">
        <f>IF(女子!D28="","",+女子!D28)</f>
        <v/>
      </c>
      <c r="C62" s="245" t="str">
        <f>IF(女子!F28="","",+女子!F28)</f>
        <v/>
      </c>
      <c r="D62" s="411" t="str">
        <f>+IF(女子!G28="","",",100m")&amp;+IF(女子!H28="","",",200m")&amp;+IF(女子!I28="","",",300m")&amp;+IF(女子!J28="","",",400m")&amp;+IF(女子!K28="","",",800m")&amp;+IF(女子!L28="","",",1000m")&amp;+IF(女子!M28="","",",1500m")&amp;+IF(女子!N28="","",",3000m")&amp;+IF(女子!O28="","",",5000m")&amp;+IF(女子!P28="","",",80mH")&amp;+IF(女子!Q28="","",",100mH")&amp;+IF(女子!R28="","",",400mH")&amp;+IF(女子!S28="","",",その他②")&amp;+IF(女子!T28="","",",3000mW")&amp;+IF(女子!G61="","",",走高跳")&amp;+IF(女子!H61="","",",棒高跳")&amp;+IF(女子!I61="","",",走幅跳")&amp;+IF(女子!J61="","",",三段跳")&amp;+IF(女子!K61="","",",砲丸投")&amp;+IF(女子!L61="","",",円盤投")&amp;+IF(女子!M61="","",",ﾊﾝﾏｰ投")&amp;+IF(女子!N61="","",",やり投")&amp;+IF(女子!O61="","",",ジャベ")</f>
        <v/>
      </c>
      <c r="E62" s="412"/>
      <c r="F62" s="412"/>
      <c r="G62" s="413"/>
      <c r="H62" s="417" t="str">
        <f>+IF(コンバインド!G63="","","女子コンバインド　A,")&amp;+IF(コンバインド!I63="","","女子コンバインド　B,")</f>
        <v/>
      </c>
      <c r="I62" s="417">
        <v>24</v>
      </c>
      <c r="J62" s="3">
        <f>+IF((女子!U28+女子!P61)="","",(女子!U28+女子!P61))</f>
        <v>0</v>
      </c>
      <c r="K62" s="174">
        <f>IF(OR(はじめに出場選手の入力!$F$5="一般",はじめに出場選手の入力!$F$5="大学",はじめに出場選手の入力!$F$5="高等学校"),400,300)*J62</f>
        <v>0</v>
      </c>
      <c r="L62" s="1" t="str">
        <f>+IF(コンバインド!L63="","",コンバインド!L63)</f>
        <v/>
      </c>
      <c r="M62" s="174" t="str">
        <f t="shared" si="3"/>
        <v/>
      </c>
      <c r="R62">
        <f t="shared" si="2"/>
        <v>0</v>
      </c>
    </row>
    <row r="63" spans="1:18" ht="13.35" customHeight="1" x14ac:dyDescent="0.2">
      <c r="A63" s="1" t="str">
        <f>IF(女子!C29="","",+女子!C29)</f>
        <v/>
      </c>
      <c r="B63" s="268" t="str">
        <f>IF(女子!D29="","",+女子!D29)</f>
        <v/>
      </c>
      <c r="C63" s="245" t="str">
        <f>IF(女子!F29="","",+女子!F29)</f>
        <v/>
      </c>
      <c r="D63" s="411" t="str">
        <f>+IF(女子!G29="","",",100m")&amp;+IF(女子!H29="","",",200m")&amp;+IF(女子!I29="","",",300m")&amp;+IF(女子!J29="","",",400m")&amp;+IF(女子!K29="","",",800m")&amp;+IF(女子!L29="","",",1000m")&amp;+IF(女子!M29="","",",1500m")&amp;+IF(女子!N29="","",",3000m")&amp;+IF(女子!O29="","",",5000m")&amp;+IF(女子!P29="","",",80mH")&amp;+IF(女子!Q29="","",",100mH")&amp;+IF(女子!R29="","",",400mH")&amp;+IF(女子!S29="","",",その他②")&amp;+IF(女子!T29="","",",3000mW")&amp;+IF(女子!G62="","",",走高跳")&amp;+IF(女子!H62="","",",棒高跳")&amp;+IF(女子!I62="","",",走幅跳")&amp;+IF(女子!J62="","",",三段跳")&amp;+IF(女子!K62="","",",砲丸投")&amp;+IF(女子!L62="","",",円盤投")&amp;+IF(女子!M62="","",",ﾊﾝﾏｰ投")&amp;+IF(女子!N62="","",",やり投")&amp;+IF(女子!O62="","",",ジャベ")</f>
        <v/>
      </c>
      <c r="E63" s="412"/>
      <c r="F63" s="412"/>
      <c r="G63" s="413"/>
      <c r="H63" s="417" t="str">
        <f>+IF(コンバインド!G64="","","女子コンバインド　A,")&amp;+IF(コンバインド!I64="","","女子コンバインド　B,")</f>
        <v/>
      </c>
      <c r="I63" s="417">
        <v>25</v>
      </c>
      <c r="J63" s="3">
        <f>+IF((女子!U29+女子!P62)="","",(女子!U29+女子!P62))</f>
        <v>0</v>
      </c>
      <c r="K63" s="174">
        <f>IF(OR(はじめに出場選手の入力!$F$5="一般",はじめに出場選手の入力!$F$5="大学",はじめに出場選手の入力!$F$5="高等学校"),400,300)*J63</f>
        <v>0</v>
      </c>
      <c r="L63" s="1" t="str">
        <f>+IF(コンバインド!L64="","",コンバインド!L64)</f>
        <v/>
      </c>
      <c r="M63" s="174" t="str">
        <f t="shared" si="3"/>
        <v/>
      </c>
      <c r="R63">
        <f t="shared" si="2"/>
        <v>0</v>
      </c>
    </row>
    <row r="64" spans="1:18" ht="13.35" customHeight="1" x14ac:dyDescent="0.2">
      <c r="A64" s="1" t="str">
        <f>IF(女子!C30="","",+女子!C30)</f>
        <v/>
      </c>
      <c r="B64" s="268" t="str">
        <f>IF(女子!D30="","",+女子!D30)</f>
        <v/>
      </c>
      <c r="C64" s="245" t="str">
        <f>IF(女子!F30="","",+女子!F30)</f>
        <v/>
      </c>
      <c r="D64" s="411" t="str">
        <f>+IF(女子!G30="","",",100m")&amp;+IF(女子!H30="","",",200m")&amp;+IF(女子!I30="","",",300m")&amp;+IF(女子!J30="","",",400m")&amp;+IF(女子!K30="","",",800m")&amp;+IF(女子!L30="","",",1000m")&amp;+IF(女子!M30="","",",1500m")&amp;+IF(女子!N30="","",",3000m")&amp;+IF(女子!O30="","",",5000m")&amp;+IF(女子!P30="","",",80mH")&amp;+IF(女子!Q30="","",",100mH")&amp;+IF(女子!R30="","",",400mH")&amp;+IF(女子!S30="","",",その他②")&amp;+IF(女子!T30="","",",3000mW")&amp;+IF(女子!G63="","",",走高跳")&amp;+IF(女子!H63="","",",棒高跳")&amp;+IF(女子!I63="","",",走幅跳")&amp;+IF(女子!J63="","",",三段跳")&amp;+IF(女子!K63="","",",砲丸投")&amp;+IF(女子!L63="","",",円盤投")&amp;+IF(女子!M63="","",",ﾊﾝﾏｰ投")&amp;+IF(女子!N63="","",",やり投")&amp;+IF(女子!O63="","",",ジャベ")</f>
        <v/>
      </c>
      <c r="E64" s="412"/>
      <c r="F64" s="412"/>
      <c r="G64" s="413"/>
      <c r="H64" s="417" t="str">
        <f>+IF(コンバインド!G65="","","女子コンバインド　A,")&amp;+IF(コンバインド!I65="","","女子コンバインド　B,")</f>
        <v/>
      </c>
      <c r="I64" s="417">
        <v>26</v>
      </c>
      <c r="J64" s="3">
        <f>+IF((女子!U30+女子!P63)="","",(女子!U30+女子!P63))</f>
        <v>0</v>
      </c>
      <c r="K64" s="174">
        <f>IF(OR(はじめに出場選手の入力!$F$5="一般",はじめに出場選手の入力!$F$5="大学",はじめに出場選手の入力!$F$5="高等学校"),400,300)*J64</f>
        <v>0</v>
      </c>
      <c r="L64" s="1" t="str">
        <f>+IF(コンバインド!L65="","",コンバインド!L65)</f>
        <v/>
      </c>
      <c r="M64" s="174" t="str">
        <f t="shared" si="3"/>
        <v/>
      </c>
      <c r="R64">
        <f t="shared" si="2"/>
        <v>0</v>
      </c>
    </row>
    <row r="65" spans="1:18" ht="13.35" customHeight="1" x14ac:dyDescent="0.2">
      <c r="A65" s="1" t="str">
        <f>IF(女子!C31="","",+女子!C31)</f>
        <v/>
      </c>
      <c r="B65" s="268" t="str">
        <f>IF(女子!D31="","",+女子!D31)</f>
        <v/>
      </c>
      <c r="C65" s="245" t="str">
        <f>IF(女子!F31="","",+女子!F31)</f>
        <v/>
      </c>
      <c r="D65" s="411" t="str">
        <f>+IF(女子!G31="","",",100m")&amp;+IF(女子!H31="","",",200m")&amp;+IF(女子!I31="","",",300m")&amp;+IF(女子!J31="","",",400m")&amp;+IF(女子!K31="","",",800m")&amp;+IF(女子!L31="","",",1000m")&amp;+IF(女子!M31="","",",1500m")&amp;+IF(女子!N31="","",",3000m")&amp;+IF(女子!O31="","",",5000m")&amp;+IF(女子!P31="","",",80mH")&amp;+IF(女子!Q31="","",",100mH")&amp;+IF(女子!R31="","",",400mH")&amp;+IF(女子!S31="","",",その他②")&amp;+IF(女子!T31="","",",3000mW")&amp;+IF(女子!G64="","",",走高跳")&amp;+IF(女子!H64="","",",棒高跳")&amp;+IF(女子!I64="","",",走幅跳")&amp;+IF(女子!J64="","",",三段跳")&amp;+IF(女子!K64="","",",砲丸投")&amp;+IF(女子!L64="","",",円盤投")&amp;+IF(女子!M64="","",",ﾊﾝﾏｰ投")&amp;+IF(女子!N64="","",",やり投")&amp;+IF(女子!O64="","",",ジャベ")</f>
        <v/>
      </c>
      <c r="E65" s="412"/>
      <c r="F65" s="412"/>
      <c r="G65" s="413"/>
      <c r="H65" s="417" t="str">
        <f>+IF(コンバインド!G66="","","女子コンバインド　A,")&amp;+IF(コンバインド!I66="","","女子コンバインド　B,")</f>
        <v/>
      </c>
      <c r="I65" s="417">
        <v>27</v>
      </c>
      <c r="J65" s="3">
        <f>+IF((女子!U31+女子!P64)="","",(女子!U31+女子!P64))</f>
        <v>0</v>
      </c>
      <c r="K65" s="174">
        <f>IF(OR(はじめに出場選手の入力!$F$5="一般",はじめに出場選手の入力!$F$5="大学",はじめに出場選手の入力!$F$5="高等学校"),400,300)*J65</f>
        <v>0</v>
      </c>
      <c r="L65" s="1" t="str">
        <f>+IF(コンバインド!L66="","",コンバインド!L66)</f>
        <v/>
      </c>
      <c r="M65" s="174" t="str">
        <f t="shared" si="3"/>
        <v/>
      </c>
      <c r="R65">
        <f t="shared" si="2"/>
        <v>0</v>
      </c>
    </row>
    <row r="66" spans="1:18" ht="13.35" customHeight="1" x14ac:dyDescent="0.2">
      <c r="A66" s="1" t="str">
        <f>IF(女子!C32="","",+女子!C32)</f>
        <v/>
      </c>
      <c r="B66" s="268" t="str">
        <f>IF(女子!D32="","",+女子!D32)</f>
        <v/>
      </c>
      <c r="C66" s="245" t="str">
        <f>IF(女子!F32="","",+女子!F32)</f>
        <v/>
      </c>
      <c r="D66" s="411" t="str">
        <f>+IF(女子!G32="","",",100m")&amp;+IF(女子!H32="","",",200m")&amp;+IF(女子!I32="","",",300m")&amp;+IF(女子!J32="","",",400m")&amp;+IF(女子!K32="","",",800m")&amp;+IF(女子!L32="","",",1000m")&amp;+IF(女子!M32="","",",1500m")&amp;+IF(女子!N32="","",",3000m")&amp;+IF(女子!O32="","",",5000m")&amp;+IF(女子!P32="","",",80mH")&amp;+IF(女子!Q32="","",",100mH")&amp;+IF(女子!R32="","",",400mH")&amp;+IF(女子!S32="","",",その他②")&amp;+IF(女子!T32="","",",3000mW")&amp;+IF(女子!G65="","",",走高跳")&amp;+IF(女子!H65="","",",棒高跳")&amp;+IF(女子!I65="","",",走幅跳")&amp;+IF(女子!J65="","",",三段跳")&amp;+IF(女子!K65="","",",砲丸投")&amp;+IF(女子!L65="","",",円盤投")&amp;+IF(女子!M65="","",",ﾊﾝﾏｰ投")&amp;+IF(女子!N65="","",",やり投")&amp;+IF(女子!O65="","",",ジャベ")</f>
        <v/>
      </c>
      <c r="E66" s="412"/>
      <c r="F66" s="412"/>
      <c r="G66" s="413"/>
      <c r="H66" s="417" t="str">
        <f>+IF(コンバインド!G67="","","女子コンバインド　A,")&amp;+IF(コンバインド!I67="","","女子コンバインド　B,")</f>
        <v/>
      </c>
      <c r="I66" s="417">
        <v>28</v>
      </c>
      <c r="J66" s="3">
        <f>+IF((女子!U32+女子!P65)="","",(女子!U32+女子!P65))</f>
        <v>0</v>
      </c>
      <c r="K66" s="174">
        <f>IF(OR(はじめに出場選手の入力!$F$5="一般",はじめに出場選手の入力!$F$5="大学",はじめに出場選手の入力!$F$5="高等学校"),400,300)*J66</f>
        <v>0</v>
      </c>
      <c r="L66" s="1" t="str">
        <f>+IF(コンバインド!L67="","",コンバインド!L67)</f>
        <v/>
      </c>
      <c r="M66" s="174" t="str">
        <f t="shared" si="3"/>
        <v/>
      </c>
      <c r="R66">
        <f t="shared" si="2"/>
        <v>0</v>
      </c>
    </row>
    <row r="67" spans="1:18" ht="13.35" customHeight="1" x14ac:dyDescent="0.2">
      <c r="A67" s="1" t="str">
        <f>IF(女子!C33="","",+女子!C33)</f>
        <v/>
      </c>
      <c r="B67" s="268" t="str">
        <f>IF(女子!D33="","",+女子!D33)</f>
        <v/>
      </c>
      <c r="C67" s="245" t="str">
        <f>IF(女子!F33="","",+女子!F33)</f>
        <v/>
      </c>
      <c r="D67" s="411" t="str">
        <f>+IF(女子!G33="","",",100m")&amp;+IF(女子!H33="","",",200m")&amp;+IF(女子!I33="","",",300m")&amp;+IF(女子!J33="","",",400m")&amp;+IF(女子!K33="","",",800m")&amp;+IF(女子!L33="","",",1000m")&amp;+IF(女子!M33="","",",1500m")&amp;+IF(女子!N33="","",",3000m")&amp;+IF(女子!O33="","",",5000m")&amp;+IF(女子!P33="","",",80mH")&amp;+IF(女子!Q33="","",",100mH")&amp;+IF(女子!R33="","",",400mH")&amp;+IF(女子!S33="","",",その他②")&amp;+IF(女子!T33="","",",3000mW")&amp;+IF(女子!G66="","",",走高跳")&amp;+IF(女子!H66="","",",棒高跳")&amp;+IF(女子!I66="","",",走幅跳")&amp;+IF(女子!J66="","",",三段跳")&amp;+IF(女子!K66="","",",砲丸投")&amp;+IF(女子!L66="","",",円盤投")&amp;+IF(女子!M66="","",",ﾊﾝﾏｰ投")&amp;+IF(女子!N66="","",",やり投")&amp;+IF(女子!O66="","",",ジャベ")</f>
        <v/>
      </c>
      <c r="E67" s="412"/>
      <c r="F67" s="412"/>
      <c r="G67" s="413"/>
      <c r="H67" s="417" t="str">
        <f>+IF(コンバインド!G68="","","女子コンバインド　A,")&amp;+IF(コンバインド!I68="","","女子コンバインド　B,")</f>
        <v/>
      </c>
      <c r="I67" s="417">
        <v>29</v>
      </c>
      <c r="J67" s="3">
        <f>+IF((女子!U33+女子!P66)="","",(女子!U33+女子!P66))</f>
        <v>0</v>
      </c>
      <c r="K67" s="174">
        <f>IF(OR(はじめに出場選手の入力!$F$5="一般",はじめに出場選手の入力!$F$5="大学",はじめに出場選手の入力!$F$5="高等学校"),400,300)*J67</f>
        <v>0</v>
      </c>
      <c r="L67" s="1" t="str">
        <f>+IF(コンバインド!L68="","",コンバインド!L68)</f>
        <v/>
      </c>
      <c r="M67" s="174" t="str">
        <f t="shared" si="3"/>
        <v/>
      </c>
      <c r="R67">
        <f t="shared" si="2"/>
        <v>0</v>
      </c>
    </row>
    <row r="68" spans="1:18" ht="13.35" customHeight="1" x14ac:dyDescent="0.2">
      <c r="A68" s="1" t="str">
        <f>IF(女子!C34="","",+女子!C34)</f>
        <v/>
      </c>
      <c r="B68" s="268" t="str">
        <f>IF(女子!D34="","",+女子!D34)</f>
        <v/>
      </c>
      <c r="C68" s="245" t="str">
        <f>IF(女子!F34="","",+女子!F34)</f>
        <v/>
      </c>
      <c r="D68" s="411" t="str">
        <f>+IF(女子!G34="","",",100m")&amp;+IF(女子!H34="","",",200m")&amp;+IF(女子!I34="","",",300m")&amp;+IF(女子!J34="","",",400m")&amp;+IF(女子!K34="","",",800m")&amp;+IF(女子!L34="","",",1000m")&amp;+IF(女子!M34="","",",1500m")&amp;+IF(女子!N34="","",",3000m")&amp;+IF(女子!O34="","",",5000m")&amp;+IF(女子!P34="","",",80mH")&amp;+IF(女子!Q34="","",",100mH")&amp;+IF(女子!R34="","",",400mH")&amp;+IF(女子!S34="","",",その他②")&amp;+IF(女子!T34="","",",3000mW")&amp;+IF(女子!G67="","",",走高跳")&amp;+IF(女子!H67="","",",棒高跳")&amp;+IF(女子!I67="","",",走幅跳")&amp;+IF(女子!J67="","",",三段跳")&amp;+IF(女子!K67="","",",砲丸投")&amp;+IF(女子!L67="","",",円盤投")&amp;+IF(女子!M67="","",",ﾊﾝﾏｰ投")&amp;+IF(女子!N67="","",",やり投")&amp;+IF(女子!O67="","",",ジャベ")</f>
        <v/>
      </c>
      <c r="E68" s="412"/>
      <c r="F68" s="412"/>
      <c r="G68" s="413"/>
      <c r="H68" s="417" t="str">
        <f>+IF(コンバインド!G69="","","女子コンバインド　A,")&amp;+IF(コンバインド!I69="","","女子コンバインド　B,")</f>
        <v/>
      </c>
      <c r="I68" s="417">
        <v>30</v>
      </c>
      <c r="J68" s="3">
        <f>+IF((女子!U34+女子!P67)="","",(女子!U34+女子!P67))</f>
        <v>0</v>
      </c>
      <c r="K68" s="174">
        <f>IF(OR(はじめに出場選手の入力!$F$5="一般",はじめに出場選手の入力!$F$5="大学",はじめに出場選手の入力!$F$5="高等学校"),400,300)*J68</f>
        <v>0</v>
      </c>
      <c r="L68" s="1" t="str">
        <f>+IF(コンバインド!L69="","",コンバインド!L69)</f>
        <v/>
      </c>
      <c r="M68" s="174" t="str">
        <f t="shared" si="3"/>
        <v/>
      </c>
      <c r="R68">
        <f t="shared" si="2"/>
        <v>0</v>
      </c>
    </row>
    <row r="69" spans="1:18" ht="13.8" customHeight="1" x14ac:dyDescent="0.2">
      <c r="J69" s="229">
        <f>SUM(J39:J68)</f>
        <v>0</v>
      </c>
      <c r="K69" s="174">
        <f>SUM(K39:K68)</f>
        <v>0</v>
      </c>
      <c r="L69" s="175">
        <f>SUM(L39:L68)</f>
        <v>0</v>
      </c>
      <c r="M69" s="174">
        <f t="shared" ref="M69" si="4">SUM(M39:M68)</f>
        <v>0</v>
      </c>
    </row>
    <row r="70" spans="1:18" ht="7.8" customHeight="1" x14ac:dyDescent="0.2">
      <c r="J70" s="10"/>
      <c r="K70" s="220"/>
      <c r="L70" s="221"/>
      <c r="M70" s="219"/>
    </row>
    <row r="71" spans="1:18" ht="22.2" customHeight="1" x14ac:dyDescent="0.2">
      <c r="J71" s="177" t="s">
        <v>144</v>
      </c>
      <c r="K71" s="178">
        <f>+IF(男女リレー!Z23="","",男女リレー!Z23)</f>
        <v>0</v>
      </c>
      <c r="L71" s="204" t="s">
        <v>279</v>
      </c>
      <c r="M71" s="178">
        <f>IF(OR(はじめに出場選手の入力!$F$5="一般",はじめに出場選手の入力!$F$5="大学",はじめに出場選手の入力!$F$5="高等学校"),400,300)*K71</f>
        <v>0</v>
      </c>
      <c r="R71">
        <f>SUM(R39:R68)</f>
        <v>0</v>
      </c>
    </row>
    <row r="72" spans="1:18" ht="17.399999999999999" customHeight="1" x14ac:dyDescent="0.2">
      <c r="B72" s="19" t="s">
        <v>256</v>
      </c>
      <c r="L72" s="443"/>
      <c r="M72" s="443"/>
    </row>
    <row r="73" spans="1:18" ht="12.6" customHeight="1" x14ac:dyDescent="0.2">
      <c r="B73" s="426" t="s">
        <v>252</v>
      </c>
      <c r="C73" s="426"/>
      <c r="D73" s="426"/>
      <c r="E73" s="426"/>
      <c r="F73" s="426"/>
      <c r="G73" s="426"/>
      <c r="H73" s="426" t="s">
        <v>254</v>
      </c>
      <c r="I73" s="426"/>
      <c r="J73" s="426"/>
      <c r="K73" s="426"/>
      <c r="L73" s="426"/>
      <c r="M73" s="426"/>
    </row>
    <row r="74" spans="1:18" ht="11.4" customHeight="1" x14ac:dyDescent="0.2">
      <c r="B74" s="311" t="str">
        <f>男女リレー!C7</f>
        <v>　Ａ</v>
      </c>
      <c r="C74" s="425" t="str">
        <f>+IF(男女リレー!F7="","",(男女リレー!F7))&amp;" , "&amp;+IF(男女リレー!I7="","",(男女リレー!I7))&amp;" , "&amp;+IF(男女リレー!L7="","",(男女リレー!L7))&amp;" , "&amp;+IF(男女リレー!O7="","",(男女リレー!O7))&amp;" , "&amp;+IF(男女リレー!R7="","",(男女リレー!R7))&amp;" , "&amp;+IF(男女リレー!U7="","",(男女リレー!U7))</f>
        <v xml:space="preserve"> ,  ,  ,  ,  , </v>
      </c>
      <c r="D74" s="425"/>
      <c r="E74" s="425"/>
      <c r="F74" s="425"/>
      <c r="G74" s="425"/>
      <c r="H74" s="312" t="str">
        <f>男女リレー!C40</f>
        <v>　Ａ</v>
      </c>
      <c r="I74" s="440" t="str">
        <f>+IF(男女リレー!F40="","",(男女リレー!F40))&amp;" , "&amp;+IF(男女リレー!I40="","",(男女リレー!I40))&amp;" , "&amp;+IF(男女リレー!L40="","",(男女リレー!L40))&amp;" , "&amp;+IF(男女リレー!O40="","",(男女リレー!O40))&amp;" , "&amp;+IF(男女リレー!R40="","",(男女リレー!R40))&amp;" , "&amp;+IF(男女リレー!U40="","",(男女リレー!U40))</f>
        <v xml:space="preserve"> ,  ,  ,  ,  , </v>
      </c>
      <c r="J74" s="441"/>
      <c r="K74" s="441"/>
      <c r="L74" s="441"/>
      <c r="M74" s="442"/>
    </row>
    <row r="75" spans="1:18" ht="11.4" customHeight="1" x14ac:dyDescent="0.2">
      <c r="B75" s="311" t="str">
        <f>男女リレー!C8</f>
        <v>　Ｂ</v>
      </c>
      <c r="C75" s="425" t="str">
        <f>+IF(男女リレー!F8="","",(男女リレー!F8))&amp;" , "&amp;+IF(男女リレー!I8="","",(男女リレー!I8))&amp;" , "&amp;+IF(男女リレー!L8="","",(男女リレー!L8))&amp;" , "&amp;+IF(男女リレー!O8="","",(男女リレー!O8))&amp;" , "&amp;+IF(男女リレー!R8="","",(男女リレー!R8))&amp;" , "&amp;+IF(男女リレー!U8="","",(男女リレー!U8))</f>
        <v xml:space="preserve"> ,  ,  ,  ,  , </v>
      </c>
      <c r="D75" s="425"/>
      <c r="E75" s="425"/>
      <c r="F75" s="425"/>
      <c r="G75" s="425"/>
      <c r="H75" s="312" t="str">
        <f>男女リレー!C41</f>
        <v>　Ｂ</v>
      </c>
      <c r="I75" s="440" t="str">
        <f>+IF(男女リレー!F41="","",(男女リレー!F41))&amp;" , "&amp;+IF(男女リレー!I41="","",(男女リレー!I41))&amp;" , "&amp;+IF(男女リレー!L41="","",(男女リレー!L41))&amp;" , "&amp;+IF(男女リレー!O41="","",(男女リレー!O41))&amp;" , "&amp;+IF(男女リレー!R41="","",(男女リレー!R41))&amp;" , "&amp;+IF(男女リレー!U41="","",(男女リレー!U41))</f>
        <v xml:space="preserve"> ,  ,  ,  ,  , </v>
      </c>
      <c r="J75" s="441"/>
      <c r="K75" s="441"/>
      <c r="L75" s="441"/>
      <c r="M75" s="442"/>
    </row>
    <row r="76" spans="1:18" ht="11.4" customHeight="1" x14ac:dyDescent="0.2">
      <c r="B76" s="311" t="str">
        <f>男女リレー!C9</f>
        <v>　Ｃ</v>
      </c>
      <c r="C76" s="425" t="str">
        <f>+IF(男女リレー!F9="","",(男女リレー!F9))&amp;" , "&amp;+IF(男女リレー!I9="","",(男女リレー!I9))&amp;" , "&amp;+IF(男女リレー!L9="","",(男女リレー!L9))&amp;" , "&amp;+IF(男女リレー!O9="","",(男女リレー!O9))&amp;" , "&amp;+IF(男女リレー!R9="","",(男女リレー!R9))&amp;" , "&amp;+IF(男女リレー!U9="","",(男女リレー!U9))</f>
        <v xml:space="preserve"> ,  ,  ,  ,  , </v>
      </c>
      <c r="D76" s="425"/>
      <c r="E76" s="425"/>
      <c r="F76" s="425"/>
      <c r="G76" s="425"/>
      <c r="H76" s="312" t="str">
        <f>男女リレー!C42</f>
        <v>　Ｃ</v>
      </c>
      <c r="I76" s="440" t="str">
        <f>+IF(男女リレー!F42="","",(男女リレー!F42))&amp;" , "&amp;+IF(男女リレー!I42="","",(男女リレー!I42))&amp;" , "&amp;+IF(男女リレー!L42="","",(男女リレー!L42))&amp;" , "&amp;+IF(男女リレー!O42="","",(男女リレー!O42))&amp;" , "&amp;+IF(男女リレー!R42="","",(男女リレー!R42))&amp;" , "&amp;+IF(男女リレー!U42="","",(男女リレー!U42))</f>
        <v xml:space="preserve"> ,  ,  ,  ,  , </v>
      </c>
      <c r="J76" s="441"/>
      <c r="K76" s="441"/>
      <c r="L76" s="441"/>
      <c r="M76" s="442"/>
    </row>
    <row r="77" spans="1:18" ht="11.4" customHeight="1" x14ac:dyDescent="0.2">
      <c r="B77" s="311" t="str">
        <f>男女リレー!C10</f>
        <v>　Ｄ</v>
      </c>
      <c r="C77" s="425" t="str">
        <f>+IF(男女リレー!F10="","",(男女リレー!F10))&amp;" , "&amp;+IF(男女リレー!I10="","",(男女リレー!I10))&amp;" , "&amp;+IF(男女リレー!L10="","",(男女リレー!L10))&amp;" , "&amp;+IF(男女リレー!O10="","",(男女リレー!O10))&amp;" , "&amp;+IF(男女リレー!R10="","",(男女リレー!R10))&amp;" , "&amp;+IF(男女リレー!U10="","",(男女リレー!U10))</f>
        <v xml:space="preserve"> ,  ,  ,  ,  , </v>
      </c>
      <c r="D77" s="425"/>
      <c r="E77" s="425"/>
      <c r="F77" s="425"/>
      <c r="G77" s="425"/>
      <c r="H77" s="312" t="str">
        <f>男女リレー!C43</f>
        <v>　Ｄ</v>
      </c>
      <c r="I77" s="440" t="str">
        <f>+IF(男女リレー!F43="","",(男女リレー!F43))&amp;" , "&amp;+IF(男女リレー!I43="","",(男女リレー!I43))&amp;" , "&amp;+IF(男女リレー!L43="","",(男女リレー!L43))&amp;" , "&amp;+IF(男女リレー!O43="","",(男女リレー!O43))&amp;" , "&amp;+IF(男女リレー!R43="","",(男女リレー!R43))&amp;" , "&amp;+IF(男女リレー!U43="","",(男女リレー!U43))</f>
        <v xml:space="preserve"> ,  ,  ,  ,  , </v>
      </c>
      <c r="J77" s="441"/>
      <c r="K77" s="441"/>
      <c r="L77" s="441"/>
      <c r="M77" s="442"/>
    </row>
    <row r="78" spans="1:18" ht="11.4" customHeight="1" x14ac:dyDescent="0.2">
      <c r="B78" s="311" t="str">
        <f>男女リレー!C11</f>
        <v>　Ｆ</v>
      </c>
      <c r="C78" s="425" t="str">
        <f>+IF(男女リレー!F11="","",(男女リレー!F11))&amp;" , "&amp;+IF(男女リレー!I11="","",(男女リレー!I11))&amp;" , "&amp;+IF(男女リレー!L11="","",(男女リレー!L11))&amp;" , "&amp;+IF(男女リレー!O11="","",(男女リレー!O11))&amp;" , "&amp;+IF(男女リレー!R11="","",(男女リレー!R11))&amp;" , "&amp;+IF(男女リレー!U11="","",(男女リレー!U11))</f>
        <v xml:space="preserve"> ,  ,  ,  ,  , </v>
      </c>
      <c r="D78" s="425"/>
      <c r="E78" s="425"/>
      <c r="F78" s="425"/>
      <c r="G78" s="425"/>
      <c r="H78" s="312" t="str">
        <f>男女リレー!C44</f>
        <v>　Ｆ</v>
      </c>
      <c r="I78" s="440" t="str">
        <f>+IF(男女リレー!F44="","",(男女リレー!F44))&amp;" , "&amp;+IF(男女リレー!I44="","",(男女リレー!I44))&amp;" , "&amp;+IF(男女リレー!L44="","",(男女リレー!L44))&amp;" , "&amp;+IF(男女リレー!O44="","",(男女リレー!O44))&amp;" , "&amp;+IF(男女リレー!R44="","",(男女リレー!R44))&amp;" , "&amp;+IF(男女リレー!U44="","",(男女リレー!U44))</f>
        <v xml:space="preserve"> ,  ,  ,  ,  , </v>
      </c>
      <c r="J78" s="441"/>
      <c r="K78" s="441"/>
      <c r="L78" s="441"/>
      <c r="M78" s="442"/>
    </row>
    <row r="79" spans="1:18" ht="11.4" customHeight="1" x14ac:dyDescent="0.2">
      <c r="B79" s="311" t="str">
        <f>男女リレー!C12</f>
        <v>　Ｅ</v>
      </c>
      <c r="C79" s="425" t="str">
        <f>+IF(男女リレー!F12="","",(男女リレー!F12))&amp;" , "&amp;+IF(男女リレー!I12="","",(男女リレー!I12))&amp;" , "&amp;+IF(男女リレー!L12="","",(男女リレー!L12))&amp;" , "&amp;+IF(男女リレー!O12="","",(男女リレー!O12))&amp;" , "&amp;+IF(男女リレー!R12="","",(男女リレー!R12))&amp;" , "&amp;+IF(男女リレー!U12="","",(男女リレー!U12))</f>
        <v xml:space="preserve"> ,  ,  ,  ,  , </v>
      </c>
      <c r="D79" s="425"/>
      <c r="E79" s="425"/>
      <c r="F79" s="425"/>
      <c r="G79" s="425"/>
      <c r="H79" s="312" t="str">
        <f>男女リレー!C45</f>
        <v>　Ｅ</v>
      </c>
      <c r="I79" s="440" t="str">
        <f>+IF(男女リレー!F45="","",(男女リレー!F45))&amp;" , "&amp;+IF(男女リレー!I45="","",(男女リレー!I45))&amp;" , "&amp;+IF(男女リレー!L45="","",(男女リレー!L45))&amp;" , "&amp;+IF(男女リレー!O45="","",(男女リレー!O45))&amp;" , "&amp;+IF(男女リレー!R45="","",(男女リレー!R45))&amp;" , "&amp;+IF(男女リレー!U45="","",(男女リレー!U45))</f>
        <v xml:space="preserve"> ,  ,  ,  ,  , </v>
      </c>
      <c r="J79" s="441"/>
      <c r="K79" s="441"/>
      <c r="L79" s="441"/>
      <c r="M79" s="442"/>
    </row>
    <row r="80" spans="1:18" ht="11.4" customHeight="1" x14ac:dyDescent="0.2">
      <c r="B80" s="311" t="str">
        <f>男女リレー!C13</f>
        <v>　Ｇ</v>
      </c>
      <c r="C80" s="425" t="str">
        <f>+IF(男女リレー!F13="","",(男女リレー!F13))&amp;" , "&amp;+IF(男女リレー!I13="","",(男女リレー!I13))&amp;" , "&amp;+IF(男女リレー!L13="","",(男女リレー!L13))&amp;" , "&amp;+IF(男女リレー!O13="","",(男女リレー!O13))&amp;" , "&amp;+IF(男女リレー!R13="","",(男女リレー!R13))&amp;" , "&amp;+IF(男女リレー!U13="","",(男女リレー!U13))</f>
        <v xml:space="preserve"> ,  ,  ,  ,  , </v>
      </c>
      <c r="D80" s="425"/>
      <c r="E80" s="425"/>
      <c r="F80" s="425"/>
      <c r="G80" s="425"/>
      <c r="H80" s="312" t="str">
        <f>男女リレー!C46</f>
        <v>　Ｇ</v>
      </c>
      <c r="I80" s="440" t="str">
        <f>+IF(男女リレー!F46="","",(男女リレー!F46))&amp;" , "&amp;+IF(男女リレー!I46="","",(男女リレー!I46))&amp;" , "&amp;+IF(男女リレー!L46="","",(男女リレー!L46))&amp;" , "&amp;+IF(男女リレー!O46="","",(男女リレー!O46))&amp;" , "&amp;+IF(男女リレー!R46="","",(男女リレー!R46))&amp;" , "&amp;+IF(男女リレー!U46="","",(男女リレー!U46))</f>
        <v xml:space="preserve"> ,  ,  ,  ,  , </v>
      </c>
      <c r="J80" s="441"/>
      <c r="K80" s="441"/>
      <c r="L80" s="441"/>
      <c r="M80" s="442"/>
    </row>
    <row r="81" spans="1:13" ht="11.4" customHeight="1" x14ac:dyDescent="0.2">
      <c r="B81" s="311" t="str">
        <f>男女リレー!C14</f>
        <v>　Ｈ</v>
      </c>
      <c r="C81" s="425" t="str">
        <f>+IF(男女リレー!F14="","",(男女リレー!F14))&amp;" , "&amp;+IF(男女リレー!I14="","",(男女リレー!I14))&amp;" , "&amp;+IF(男女リレー!L14="","",(男女リレー!L14))&amp;" , "&amp;+IF(男女リレー!O14="","",(男女リレー!O14))&amp;" , "&amp;+IF(男女リレー!R14="","",(男女リレー!R14))&amp;" , "&amp;+IF(男女リレー!U14="","",(男女リレー!U14))</f>
        <v xml:space="preserve"> ,  ,  ,  ,  , </v>
      </c>
      <c r="D81" s="425"/>
      <c r="E81" s="425"/>
      <c r="F81" s="425"/>
      <c r="G81" s="425"/>
      <c r="H81" s="312" t="str">
        <f>男女リレー!C47</f>
        <v>　Ｈ</v>
      </c>
      <c r="I81" s="440" t="str">
        <f>+IF(男女リレー!F47="","",(男女リレー!F47))&amp;" , "&amp;+IF(男女リレー!I47="","",(男女リレー!I47))&amp;" , "&amp;+IF(男女リレー!L47="","",(男女リレー!L47))&amp;" , "&amp;+IF(男女リレー!O47="","",(男女リレー!O47))&amp;" , "&amp;+IF(男女リレー!R47="","",(男女リレー!R47))&amp;" , "&amp;+IF(男女リレー!U47="","",(男女リレー!U47))</f>
        <v xml:space="preserve"> ,  ,  ,  ,  , </v>
      </c>
      <c r="J81" s="441"/>
      <c r="K81" s="441"/>
      <c r="L81" s="441"/>
      <c r="M81" s="442"/>
    </row>
    <row r="82" spans="1:13" s="305" customFormat="1" ht="12.6" customHeight="1" x14ac:dyDescent="0.2">
      <c r="B82" s="410" t="s">
        <v>253</v>
      </c>
      <c r="C82" s="410"/>
      <c r="D82" s="410"/>
      <c r="E82" s="410"/>
      <c r="F82" s="410"/>
      <c r="G82" s="410"/>
      <c r="H82" s="410" t="s">
        <v>255</v>
      </c>
      <c r="I82" s="410"/>
      <c r="J82" s="410"/>
      <c r="K82" s="410"/>
      <c r="L82" s="410"/>
      <c r="M82" s="410"/>
    </row>
    <row r="83" spans="1:13" s="305" customFormat="1" ht="11.4" customHeight="1" x14ac:dyDescent="0.2">
      <c r="B83" s="319" t="str">
        <f>男女リレー!C18</f>
        <v>　Ａ</v>
      </c>
      <c r="C83" s="404" t="str">
        <f>+IF(男女リレー!F18="","",(男女リレー!F18))&amp;" , "&amp;+IF(男女リレー!I18="","",(男女リレー!I18))&amp;" , "&amp;+IF(男女リレー!L18="","",(男女リレー!L18))&amp;" , "&amp;+IF(男女リレー!O18="","",(男女リレー!O18))&amp;" , "&amp;+IF(男女リレー!R18="","",(男女リレー!R18))&amp;" , "&amp;+IF(男女リレー!U18="","",(男女リレー!U18))</f>
        <v xml:space="preserve"> ,  ,  ,  ,  , </v>
      </c>
      <c r="D83" s="404"/>
      <c r="E83" s="404"/>
      <c r="F83" s="404"/>
      <c r="G83" s="404"/>
      <c r="H83" s="320" t="str">
        <f>男女リレー!C51</f>
        <v>　Ａ</v>
      </c>
      <c r="I83" s="407" t="str">
        <f>+IF(男女リレー!F51="","",(男女リレー!F51))&amp;" , "&amp;+IF(男女リレー!I51="","",(男女リレー!I51))&amp;" , "&amp;+IF(男女リレー!L51="","",(男女リレー!L51))&amp;" , "&amp;+IF(男女リレー!O51="","",(男女リレー!O51))&amp;" , "&amp;+IF(男女リレー!R51="","",(男女リレー!R51))&amp;" , "&amp;+IF(男女リレー!U51="","",(男女リレー!U51))</f>
        <v xml:space="preserve"> ,  ,  ,  ,  , </v>
      </c>
      <c r="J83" s="408"/>
      <c r="K83" s="408"/>
      <c r="L83" s="408"/>
      <c r="M83" s="409"/>
    </row>
    <row r="84" spans="1:13" s="305" customFormat="1" ht="11.4" customHeight="1" x14ac:dyDescent="0.2">
      <c r="B84" s="319" t="str">
        <f>男女リレー!C19</f>
        <v>　Ｂ</v>
      </c>
      <c r="C84" s="404" t="str">
        <f>+IF(男女リレー!F19="","",(男女リレー!F19))&amp;" , "&amp;+IF(男女リレー!I19="","",(男女リレー!I19))&amp;" , "&amp;+IF(男女リレー!L19="","",(男女リレー!L19))&amp;" , "&amp;+IF(男女リレー!O19="","",(男女リレー!O19))&amp;" , "&amp;+IF(男女リレー!R19="","",(男女リレー!R19))&amp;" , "&amp;+IF(男女リレー!U19="","",(男女リレー!U19))</f>
        <v xml:space="preserve"> ,  ,  ,  ,  , </v>
      </c>
      <c r="D84" s="404"/>
      <c r="E84" s="404"/>
      <c r="F84" s="404"/>
      <c r="G84" s="404"/>
      <c r="H84" s="320" t="str">
        <f>男女リレー!C52</f>
        <v>　Ｂ</v>
      </c>
      <c r="I84" s="407" t="str">
        <f>+IF(男女リレー!F52="","",(男女リレー!F52))&amp;" , "&amp;+IF(男女リレー!I52="","",(男女リレー!I52))&amp;" , "&amp;+IF(男女リレー!L52="","",(男女リレー!L52))&amp;" , "&amp;+IF(男女リレー!O52="","",(男女リレー!O52))&amp;" , "&amp;+IF(男女リレー!R52="","",(男女リレー!R52))&amp;" , "&amp;+IF(男女リレー!U52="","",(男女リレー!U52))</f>
        <v xml:space="preserve"> ,  ,  ,  ,  , </v>
      </c>
      <c r="J84" s="408"/>
      <c r="K84" s="408"/>
      <c r="L84" s="408"/>
      <c r="M84" s="409"/>
    </row>
    <row r="85" spans="1:13" s="305" customFormat="1" ht="11.4" customHeight="1" x14ac:dyDescent="0.2">
      <c r="B85" s="319" t="str">
        <f>男女リレー!C20</f>
        <v>　Ｃ</v>
      </c>
      <c r="C85" s="404" t="str">
        <f>+IF(男女リレー!F20="","",(男女リレー!F20))&amp;" , "&amp;+IF(男女リレー!I20="","",(男女リレー!I20))&amp;" , "&amp;+IF(男女リレー!L20="","",(男女リレー!L20))&amp;" , "&amp;+IF(男女リレー!O20="","",(男女リレー!O20))&amp;" , "&amp;+IF(男女リレー!R20="","",(男女リレー!R20))&amp;" , "&amp;+IF(男女リレー!U20="","",(男女リレー!U20))</f>
        <v xml:space="preserve"> ,  ,  ,  ,  , </v>
      </c>
      <c r="D85" s="404"/>
      <c r="E85" s="404"/>
      <c r="F85" s="404"/>
      <c r="G85" s="404"/>
      <c r="H85" s="320" t="str">
        <f>男女リレー!C53</f>
        <v>　Ｃ</v>
      </c>
      <c r="I85" s="407" t="str">
        <f>+IF(男女リレー!F53="","",(男女リレー!F53))&amp;" , "&amp;+IF(男女リレー!I53="","",(男女リレー!I53))&amp;" , "&amp;+IF(男女リレー!L53="","",(男女リレー!L53))&amp;" , "&amp;+IF(男女リレー!O53="","",(男女リレー!O53))&amp;" , "&amp;+IF(男女リレー!R53="","",(男女リレー!R53))&amp;" , "&amp;+IF(男女リレー!U53="","",(男女リレー!U53))</f>
        <v xml:space="preserve"> ,  ,  ,  ,  , </v>
      </c>
      <c r="J85" s="408"/>
      <c r="K85" s="408"/>
      <c r="L85" s="408"/>
      <c r="M85" s="409"/>
    </row>
    <row r="86" spans="1:13" s="305" customFormat="1" ht="11.4" customHeight="1" x14ac:dyDescent="0.2">
      <c r="B86" s="319" t="str">
        <f>男女リレー!C21</f>
        <v>　Ｄ</v>
      </c>
      <c r="C86" s="404" t="str">
        <f>+IF(男女リレー!F21="","",(男女リレー!F21))&amp;" , "&amp;+IF(男女リレー!I21="","",(男女リレー!I21))&amp;" , "&amp;+IF(男女リレー!L21="","",(男女リレー!L21))&amp;" , "&amp;+IF(男女リレー!O21="","",(男女リレー!O21))&amp;" , "&amp;+IF(男女リレー!R21="","",(男女リレー!R21))&amp;" , "&amp;+IF(男女リレー!U21="","",(男女リレー!U21))</f>
        <v xml:space="preserve"> ,  ,  ,  ,  , </v>
      </c>
      <c r="D86" s="404"/>
      <c r="E86" s="404"/>
      <c r="F86" s="404"/>
      <c r="G86" s="404"/>
      <c r="H86" s="320" t="str">
        <f>男女リレー!C54</f>
        <v>　Ｄ</v>
      </c>
      <c r="I86" s="407" t="str">
        <f>+IF(男女リレー!F54="","",(男女リレー!F54))&amp;" , "&amp;+IF(男女リレー!I54="","",(男女リレー!I54))&amp;" , "&amp;+IF(男女リレー!L54="","",(男女リレー!L54))&amp;" , "&amp;+IF(男女リレー!O54="","",(男女リレー!O54))&amp;" , "&amp;+IF(男女リレー!R54="","",(男女リレー!R54))&amp;" , "&amp;+IF(男女リレー!U54="","",(男女リレー!U54))</f>
        <v xml:space="preserve"> ,  ,  ,  ,  , </v>
      </c>
      <c r="J86" s="408"/>
      <c r="K86" s="408"/>
      <c r="L86" s="408"/>
      <c r="M86" s="409"/>
    </row>
    <row r="87" spans="1:13" s="305" customFormat="1" ht="11.4" customHeight="1" x14ac:dyDescent="0.2">
      <c r="B87" s="319" t="str">
        <f>男女リレー!C22</f>
        <v>　Ｆ</v>
      </c>
      <c r="C87" s="404" t="str">
        <f>+IF(男女リレー!F22="","",(男女リレー!F22))&amp;" , "&amp;+IF(男女リレー!I22="","",(男女リレー!I22))&amp;" , "&amp;+IF(男女リレー!L22="","",(男女リレー!L22))&amp;" , "&amp;+IF(男女リレー!O22="","",(男女リレー!O22))&amp;" , "&amp;+IF(男女リレー!R22="","",(男女リレー!R22))&amp;" , "&amp;+IF(男女リレー!U22="","",(男女リレー!U22))</f>
        <v xml:space="preserve"> ,  ,  ,  ,  , </v>
      </c>
      <c r="D87" s="404"/>
      <c r="E87" s="404"/>
      <c r="F87" s="404"/>
      <c r="G87" s="404"/>
      <c r="H87" s="320" t="str">
        <f>男女リレー!C55</f>
        <v>　Ｆ</v>
      </c>
      <c r="I87" s="407" t="str">
        <f>+IF(男女リレー!F55="","",(男女リレー!F55))&amp;" , "&amp;+IF(男女リレー!I55="","",(男女リレー!I55))&amp;" , "&amp;+IF(男女リレー!L55="","",(男女リレー!L55))&amp;" , "&amp;+IF(男女リレー!O55="","",(男女リレー!O55))&amp;" , "&amp;+IF(男女リレー!R55="","",(男女リレー!R55))&amp;" , "&amp;+IF(男女リレー!U55="","",(男女リレー!U55))</f>
        <v xml:space="preserve"> ,  ,  ,  ,  , </v>
      </c>
      <c r="J87" s="408"/>
      <c r="K87" s="408"/>
      <c r="L87" s="408"/>
      <c r="M87" s="409"/>
    </row>
    <row r="88" spans="1:13" s="305" customFormat="1" ht="11.4" customHeight="1" x14ac:dyDescent="0.2">
      <c r="B88" s="319" t="str">
        <f>男女リレー!C23</f>
        <v>　Ｅ</v>
      </c>
      <c r="C88" s="404" t="str">
        <f>+IF(男女リレー!F23="","",(男女リレー!F23))&amp;" , "&amp;+IF(男女リレー!I23="","",(男女リレー!I23))&amp;" , "&amp;+IF(男女リレー!L23="","",(男女リレー!L23))&amp;" , "&amp;+IF(男女リレー!O23="","",(男女リレー!O23))&amp;" , "&amp;+IF(男女リレー!R23="","",(男女リレー!R23))&amp;" , "&amp;+IF(男女リレー!U23="","",(男女リレー!U23))</f>
        <v xml:space="preserve"> ,  ,  ,  ,  , </v>
      </c>
      <c r="D88" s="404"/>
      <c r="E88" s="404"/>
      <c r="F88" s="404"/>
      <c r="G88" s="404"/>
      <c r="H88" s="320" t="str">
        <f>男女リレー!C56</f>
        <v>　Ｅ</v>
      </c>
      <c r="I88" s="407" t="str">
        <f>+IF(男女リレー!F56="","",(男女リレー!F56))&amp;" , "&amp;+IF(男女リレー!I56="","",(男女リレー!I56))&amp;" , "&amp;+IF(男女リレー!L56="","",(男女リレー!L56))&amp;" , "&amp;+IF(男女リレー!O56="","",(男女リレー!O56))&amp;" , "&amp;+IF(男女リレー!R56="","",(男女リレー!R56))&amp;" , "&amp;+IF(男女リレー!U56="","",(男女リレー!U56))</f>
        <v xml:space="preserve"> ,  ,  ,  ,  , </v>
      </c>
      <c r="J88" s="408"/>
      <c r="K88" s="408"/>
      <c r="L88" s="408"/>
      <c r="M88" s="409"/>
    </row>
    <row r="89" spans="1:13" s="305" customFormat="1" ht="11.4" customHeight="1" x14ac:dyDescent="0.2">
      <c r="B89" s="319" t="str">
        <f>男女リレー!C24</f>
        <v>　Ｇ</v>
      </c>
      <c r="C89" s="404" t="str">
        <f>+IF(男女リレー!F24="","",(男女リレー!F24))&amp;" , "&amp;+IF(男女リレー!I24="","",(男女リレー!I24))&amp;" , "&amp;+IF(男女リレー!L24="","",(男女リレー!L24))&amp;" , "&amp;+IF(男女リレー!O24="","",(男女リレー!O24))&amp;" , "&amp;+IF(男女リレー!R24="","",(男女リレー!R24))&amp;" , "&amp;+IF(男女リレー!U24="","",(男女リレー!U24))</f>
        <v xml:space="preserve"> ,  ,  ,  ,  , </v>
      </c>
      <c r="D89" s="404"/>
      <c r="E89" s="404"/>
      <c r="F89" s="404"/>
      <c r="G89" s="404"/>
      <c r="H89" s="320" t="str">
        <f>男女リレー!C57</f>
        <v>　Ｇ</v>
      </c>
      <c r="I89" s="407" t="str">
        <f>+IF(男女リレー!F57="","",(男女リレー!F57))&amp;" , "&amp;+IF(男女リレー!I57="","",(男女リレー!I57))&amp;" , "&amp;+IF(男女リレー!L57="","",(男女リレー!L57))&amp;" , "&amp;+IF(男女リレー!O57="","",(男女リレー!O57))&amp;" , "&amp;+IF(男女リレー!R57="","",(男女リレー!R57))&amp;" , "&amp;+IF(男女リレー!U57="","",(男女リレー!U57))</f>
        <v xml:space="preserve"> ,  ,  ,  ,  , </v>
      </c>
      <c r="J89" s="408"/>
      <c r="K89" s="408"/>
      <c r="L89" s="408"/>
      <c r="M89" s="409"/>
    </row>
    <row r="90" spans="1:13" s="305" customFormat="1" ht="11.4" customHeight="1" x14ac:dyDescent="0.2">
      <c r="B90" s="319" t="str">
        <f>男女リレー!C25</f>
        <v>　Ｈ</v>
      </c>
      <c r="C90" s="404" t="str">
        <f>+IF(男女リレー!F25="","",(男女リレー!F25))&amp;" , "&amp;+IF(男女リレー!I25="","",(男女リレー!I25))&amp;" , "&amp;+IF(男女リレー!L25="","",(男女リレー!L25))&amp;" , "&amp;+IF(男女リレー!O25="","",(男女リレー!O25))&amp;" , "&amp;+IF(男女リレー!R25="","",(男女リレー!R25))&amp;" , "&amp;+IF(男女リレー!U25="","",(男女リレー!U25))</f>
        <v xml:space="preserve"> ,  ,  ,  ,  , </v>
      </c>
      <c r="D90" s="404"/>
      <c r="E90" s="404"/>
      <c r="F90" s="404"/>
      <c r="G90" s="404"/>
      <c r="H90" s="320" t="str">
        <f>男女リレー!C58</f>
        <v>　Ｈ</v>
      </c>
      <c r="I90" s="407" t="str">
        <f>+IF(男女リレー!F58="","",(男女リレー!F58))&amp;" , "&amp;+IF(男女リレー!I58="","",(男女リレー!I58))&amp;" , "&amp;+IF(男女リレー!L58="","",(男女リレー!L58))&amp;" , "&amp;+IF(男女リレー!O58="","",(男女リレー!O58))&amp;" , "&amp;+IF(男女リレー!R58="","",(男女リレー!R58))&amp;" , "&amp;+IF(男女リレー!U58="","",(男女リレー!U58))</f>
        <v xml:space="preserve"> ,  ,  ,  ,  , </v>
      </c>
      <c r="J90" s="408"/>
      <c r="K90" s="408"/>
      <c r="L90" s="408"/>
      <c r="M90" s="409"/>
    </row>
    <row r="91" spans="1:13" ht="3.6" customHeight="1" x14ac:dyDescent="0.2">
      <c r="A91" s="305"/>
      <c r="B91" s="410" t="s">
        <v>339</v>
      </c>
      <c r="C91" s="410"/>
      <c r="D91" s="410"/>
      <c r="E91" s="410"/>
      <c r="F91" s="410"/>
      <c r="G91" s="410"/>
      <c r="H91" s="410" t="s">
        <v>340</v>
      </c>
      <c r="I91" s="410"/>
      <c r="J91" s="410"/>
      <c r="K91" s="410"/>
      <c r="L91" s="410"/>
      <c r="M91" s="410"/>
    </row>
    <row r="92" spans="1:13" ht="3.6" customHeight="1" x14ac:dyDescent="0.2">
      <c r="A92" s="305"/>
      <c r="B92" s="306" t="str">
        <f>男女リレー!C40</f>
        <v>　Ａ</v>
      </c>
      <c r="C92" s="404" t="str">
        <f>+IF(男女リレー!F29="","",(男女リレー!F29))&amp;" , "&amp;+IF(男女リレー!I29="","",(男女リレー!I29))&amp;" , "&amp;+IF(男女リレー!L29="","",(男女リレー!L29))&amp;" , "&amp;+IF(男女リレー!O29="","",(男女リレー!O29))&amp;" , "&amp;+IF(男女リレー!R29="","",(男女リレー!R29))&amp;" , "&amp;+IF(男女リレー!U29="","",(男女リレー!U29))</f>
        <v xml:space="preserve"> ,  ,  ,  ,  , </v>
      </c>
      <c r="D92" s="405"/>
      <c r="E92" s="405"/>
      <c r="F92" s="405"/>
      <c r="G92" s="406"/>
      <c r="H92" s="307" t="str">
        <f>男女リレー!C62</f>
        <v>　Ａ</v>
      </c>
      <c r="I92" s="407" t="str">
        <f>+IF(男女リレー!F62="","",(男女リレー!F62))&amp;" , "&amp;+IF(男女リレー!I62="","",(男女リレー!I62))&amp;" , "&amp;+IF(男女リレー!L62="","",(男女リレー!L62))&amp;" , "&amp;+IF(男女リレー!O62="","",(男女リレー!O62))&amp;" , "&amp;+IF(男女リレー!R62="","",(男女リレー!R62))&amp;" , "&amp;+IF(男女リレー!U62="","",(男女リレー!U62))</f>
        <v xml:space="preserve"> ,  ,  ,  ,  , </v>
      </c>
      <c r="J92" s="408"/>
      <c r="K92" s="408"/>
      <c r="L92" s="408"/>
      <c r="M92" s="409"/>
    </row>
    <row r="93" spans="1:13" ht="3.6" customHeight="1" x14ac:dyDescent="0.2">
      <c r="A93" s="305"/>
      <c r="B93" s="306" t="str">
        <f>男女リレー!C41</f>
        <v>　Ｂ</v>
      </c>
      <c r="C93" s="404" t="str">
        <f>+IF(男女リレー!F30="","",(男女リレー!F30))&amp;" , "&amp;+IF(男女リレー!I30="","",(男女リレー!I30))&amp;" , "&amp;+IF(男女リレー!L30="","",(男女リレー!L30))&amp;" , "&amp;+IF(男女リレー!O30="","",(男女リレー!O30))&amp;" , "&amp;+IF(男女リレー!R30="","",(男女リレー!R30))&amp;" , "&amp;+IF(男女リレー!U30="","",(男女リレー!U30))</f>
        <v xml:space="preserve"> ,  ,  ,  ,  , </v>
      </c>
      <c r="D93" s="405"/>
      <c r="E93" s="405"/>
      <c r="F93" s="405"/>
      <c r="G93" s="406"/>
      <c r="H93" s="307" t="str">
        <f>男女リレー!C63</f>
        <v>　Ｂ</v>
      </c>
      <c r="I93" s="407" t="str">
        <f>+IF(男女リレー!F63="","",(男女リレー!F63))&amp;" , "&amp;+IF(男女リレー!I63="","",(男女リレー!I63))&amp;" , "&amp;+IF(男女リレー!L63="","",(男女リレー!L63))&amp;" , "&amp;+IF(男女リレー!O63="","",(男女リレー!O63))&amp;" , "&amp;+IF(男女リレー!R63="","",(男女リレー!R63))&amp;" , "&amp;+IF(男女リレー!U63="","",(男女リレー!U63))</f>
        <v xml:space="preserve"> ,  ,  ,  ,  , </v>
      </c>
      <c r="J93" s="408"/>
      <c r="K93" s="408"/>
      <c r="L93" s="408"/>
      <c r="M93" s="409"/>
    </row>
    <row r="94" spans="1:13" ht="3.6" customHeight="1" x14ac:dyDescent="0.2">
      <c r="A94" s="305"/>
      <c r="B94" s="306" t="str">
        <f>男女リレー!C42</f>
        <v>　Ｃ</v>
      </c>
      <c r="C94" s="404" t="str">
        <f>+IF(男女リレー!F31="","",(男女リレー!F31))&amp;" , "&amp;+IF(男女リレー!I31="","",(男女リレー!I31))&amp;" , "&amp;+IF(男女リレー!L31="","",(男女リレー!L31))&amp;" , "&amp;+IF(男女リレー!O31="","",(男女リレー!O31))&amp;" , "&amp;+IF(男女リレー!R31="","",(男女リレー!R31))&amp;" , "&amp;+IF(男女リレー!U31="","",(男女リレー!U31))</f>
        <v xml:space="preserve"> ,  ,  ,  ,  , </v>
      </c>
      <c r="D94" s="405"/>
      <c r="E94" s="405"/>
      <c r="F94" s="405"/>
      <c r="G94" s="406"/>
      <c r="H94" s="307" t="str">
        <f>男女リレー!C64</f>
        <v>　Ｃ</v>
      </c>
      <c r="I94" s="407" t="str">
        <f>+IF(男女リレー!F64="","",(男女リレー!F64))&amp;" , "&amp;+IF(男女リレー!I64="","",(男女リレー!I64))&amp;" , "&amp;+IF(男女リレー!L64="","",(男女リレー!L64))&amp;" , "&amp;+IF(男女リレー!O64="","",(男女リレー!O64))&amp;" , "&amp;+IF(男女リレー!R64="","",(男女リレー!R64))&amp;" , "&amp;+IF(男女リレー!U64="","",(男女リレー!U64))</f>
        <v xml:space="preserve"> ,  ,  ,  ,  , </v>
      </c>
      <c r="J94" s="408"/>
      <c r="K94" s="408"/>
      <c r="L94" s="408"/>
      <c r="M94" s="409"/>
    </row>
    <row r="95" spans="1:13" ht="3.6" customHeight="1" x14ac:dyDescent="0.2">
      <c r="A95" s="305"/>
      <c r="B95" s="306" t="str">
        <f>男女リレー!C43</f>
        <v>　Ｄ</v>
      </c>
      <c r="C95" s="404" t="str">
        <f>+IF(男女リレー!F32="","",(男女リレー!F32))&amp;" , "&amp;+IF(男女リレー!I32="","",(男女リレー!I32))&amp;" , "&amp;+IF(男女リレー!L32="","",(男女リレー!L32))&amp;" , "&amp;+IF(男女リレー!O32="","",(男女リレー!O32))&amp;" , "&amp;+IF(男女リレー!R32="","",(男女リレー!R32))&amp;" , "&amp;+IF(男女リレー!U32="","",(男女リレー!U32))</f>
        <v xml:space="preserve"> ,  ,  ,  ,  , </v>
      </c>
      <c r="D95" s="405"/>
      <c r="E95" s="405"/>
      <c r="F95" s="405"/>
      <c r="G95" s="406"/>
      <c r="H95" s="307" t="str">
        <f>男女リレー!C65</f>
        <v>　Ｄ</v>
      </c>
      <c r="I95" s="407" t="str">
        <f>+IF(男女リレー!F65="","",(男女リレー!F65))&amp;" , "&amp;+IF(男女リレー!I65="","",(男女リレー!I65))&amp;" , "&amp;+IF(男女リレー!L65="","",(男女リレー!L65))&amp;" , "&amp;+IF(男女リレー!O65="","",(男女リレー!O65))&amp;" , "&amp;+IF(男女リレー!R65="","",(男女リレー!R65))&amp;" , "&amp;+IF(男女リレー!U65="","",(男女リレー!U65))</f>
        <v xml:space="preserve"> ,  ,  ,  ,  , </v>
      </c>
      <c r="J95" s="408"/>
      <c r="K95" s="408"/>
      <c r="L95" s="408"/>
      <c r="M95" s="409"/>
    </row>
    <row r="96" spans="1:13" ht="3.6" customHeight="1" x14ac:dyDescent="0.2">
      <c r="A96" s="305"/>
      <c r="B96" s="306" t="str">
        <f>男女リレー!C44</f>
        <v>　Ｆ</v>
      </c>
      <c r="C96" s="404" t="str">
        <f>+IF(男女リレー!F33="","",(男女リレー!F33))&amp;" , "&amp;+IF(男女リレー!I33="","",(男女リレー!I33))&amp;" , "&amp;+IF(男女リレー!L33="","",(男女リレー!L33))&amp;" , "&amp;+IF(男女リレー!O33="","",(男女リレー!O33))&amp;" , "&amp;+IF(男女リレー!R33="","",(男女リレー!R33))&amp;" , "&amp;+IF(男女リレー!U33="","",(男女リレー!U33))</f>
        <v xml:space="preserve"> ,  ,  ,  ,  , </v>
      </c>
      <c r="D96" s="405"/>
      <c r="E96" s="405"/>
      <c r="F96" s="405"/>
      <c r="G96" s="406"/>
      <c r="H96" s="307" t="str">
        <f>男女リレー!C66</f>
        <v>　Ｆ</v>
      </c>
      <c r="I96" s="407" t="str">
        <f>+IF(男女リレー!F66="","",(男女リレー!F66))&amp;" , "&amp;+IF(男女リレー!I66="","",(男女リレー!I66))&amp;" , "&amp;+IF(男女リレー!L66="","",(男女リレー!L66))&amp;" , "&amp;+IF(男女リレー!O66="","",(男女リレー!O66))&amp;" , "&amp;+IF(男女リレー!R66="","",(男女リレー!R66))&amp;" , "&amp;+IF(男女リレー!U66="","",(男女リレー!U66))</f>
        <v xml:space="preserve"> ,  ,  ,  ,  , </v>
      </c>
      <c r="J96" s="408"/>
      <c r="K96" s="408"/>
      <c r="L96" s="408"/>
      <c r="M96" s="409"/>
    </row>
    <row r="97" spans="1:16" ht="3.6" customHeight="1" x14ac:dyDescent="0.2">
      <c r="A97" s="305"/>
      <c r="B97" s="306" t="str">
        <f>男女リレー!C45</f>
        <v>　Ｅ</v>
      </c>
      <c r="C97" s="404" t="str">
        <f>+IF(男女リレー!F34="","",(男女リレー!F34))&amp;" , "&amp;+IF(男女リレー!I34="","",(男女リレー!I34))&amp;" , "&amp;+IF(男女リレー!L34="","",(男女リレー!L34))&amp;" , "&amp;+IF(男女リレー!O34="","",(男女リレー!O34))&amp;" , "&amp;+IF(男女リレー!R34="","",(男女リレー!R34))&amp;" , "&amp;+IF(男女リレー!U34="","",(男女リレー!U34))</f>
        <v xml:space="preserve"> ,  ,  ,  ,  , </v>
      </c>
      <c r="D97" s="405"/>
      <c r="E97" s="405"/>
      <c r="F97" s="405"/>
      <c r="G97" s="406"/>
      <c r="H97" s="307" t="str">
        <f>男女リレー!C67</f>
        <v>　Ｅ</v>
      </c>
      <c r="I97" s="407" t="str">
        <f>+IF(男女リレー!F67="","",(男女リレー!F67))&amp;" , "&amp;+IF(男女リレー!I67="","",(男女リレー!I67))&amp;" , "&amp;+IF(男女リレー!L67="","",(男女リレー!L67))&amp;" , "&amp;+IF(男女リレー!O67="","",(男女リレー!O67))&amp;" , "&amp;+IF(男女リレー!R67="","",(男女リレー!R67))&amp;" , "&amp;+IF(男女リレー!U67="","",(男女リレー!U67))</f>
        <v xml:space="preserve"> ,  ,  ,  ,  , </v>
      </c>
      <c r="J97" s="408"/>
      <c r="K97" s="408"/>
      <c r="L97" s="408"/>
      <c r="M97" s="409"/>
    </row>
    <row r="98" spans="1:16" ht="3.6" customHeight="1" x14ac:dyDescent="0.2">
      <c r="A98" s="305"/>
      <c r="B98" s="306" t="str">
        <f>男女リレー!C46</f>
        <v>　Ｇ</v>
      </c>
      <c r="C98" s="404" t="str">
        <f>+IF(男女リレー!F35="","",(男女リレー!F35))&amp;" , "&amp;+IF(男女リレー!I35="","",(男女リレー!I35))&amp;" , "&amp;+IF(男女リレー!L35="","",(男女リレー!L35))&amp;" , "&amp;+IF(男女リレー!O35="","",(男女リレー!O35))&amp;" , "&amp;+IF(男女リレー!R35="","",(男女リレー!R35))&amp;" , "&amp;+IF(男女リレー!U35="","",(男女リレー!U35))</f>
        <v xml:space="preserve"> ,  ,  ,  ,  , </v>
      </c>
      <c r="D98" s="405"/>
      <c r="E98" s="405"/>
      <c r="F98" s="405"/>
      <c r="G98" s="406"/>
      <c r="H98" s="307" t="str">
        <f>男女リレー!C68</f>
        <v>　Ｇ</v>
      </c>
      <c r="I98" s="407" t="str">
        <f>+IF(男女リレー!F68="","",(男女リレー!F68))&amp;" , "&amp;+IF(男女リレー!I68="","",(男女リレー!I68))&amp;" , "&amp;+IF(男女リレー!L68="","",(男女リレー!L68))&amp;" , "&amp;+IF(男女リレー!O68="","",(男女リレー!O68))&amp;" , "&amp;+IF(男女リレー!R68="","",(男女リレー!R68))&amp;" , "&amp;+IF(男女リレー!U68="","",(男女リレー!U68))</f>
        <v xml:space="preserve"> ,  ,  ,  ,  , </v>
      </c>
      <c r="J98" s="408"/>
      <c r="K98" s="408"/>
      <c r="L98" s="408"/>
      <c r="M98" s="409"/>
    </row>
    <row r="99" spans="1:16" ht="3.6" customHeight="1" x14ac:dyDescent="0.2">
      <c r="A99" s="305"/>
      <c r="B99" s="306" t="str">
        <f>男女リレー!C47</f>
        <v>　Ｈ</v>
      </c>
      <c r="C99" s="404" t="str">
        <f>+IF(男女リレー!F36="","",(男女リレー!F36))&amp;" , "&amp;+IF(男女リレー!I36="","",(男女リレー!I36))&amp;" , "&amp;+IF(男女リレー!L36="","",(男女リレー!L36))&amp;" , "&amp;+IF(男女リレー!O36="","",(男女リレー!O36))&amp;" , "&amp;+IF(男女リレー!R36="","",(男女リレー!R36))&amp;" , "&amp;+IF(男女リレー!U36="","",(男女リレー!U36))</f>
        <v xml:space="preserve"> ,  ,  ,  ,  , </v>
      </c>
      <c r="D99" s="405"/>
      <c r="E99" s="405"/>
      <c r="F99" s="405"/>
      <c r="G99" s="406"/>
      <c r="H99" s="307" t="str">
        <f>男女リレー!C69</f>
        <v>　Ｈ</v>
      </c>
      <c r="I99" s="407" t="str">
        <f>+IF(男女リレー!F69="","",(男女リレー!F69))&amp;" , "&amp;+IF(男女リレー!I69="","",(男女リレー!I69))&amp;" , "&amp;+IF(男女リレー!L69="","",(男女リレー!L69))&amp;" , "&amp;+IF(男女リレー!O69="","",(男女リレー!O69))&amp;" , "&amp;+IF(男女リレー!R69="","",(男女リレー!R69))&amp;" , "&amp;+IF(男女リレー!U69="","",(男女リレー!U69))</f>
        <v xml:space="preserve"> ,  ,  ,  ,  , </v>
      </c>
      <c r="J99" s="408"/>
      <c r="K99" s="408"/>
      <c r="L99" s="408"/>
      <c r="M99" s="409"/>
    </row>
    <row r="100" spans="1:16" ht="8.4" customHeight="1" x14ac:dyDescent="0.2"/>
    <row r="101" spans="1:16" ht="13.35" customHeight="1" thickBot="1" x14ac:dyDescent="0.25"/>
    <row r="102" spans="1:16" ht="24.6" customHeight="1" thickBot="1" x14ac:dyDescent="0.25">
      <c r="L102" s="106" t="s">
        <v>129</v>
      </c>
      <c r="M102" s="42"/>
    </row>
    <row r="103" spans="1:16" ht="5.4" customHeight="1" x14ac:dyDescent="0.2"/>
    <row r="104" spans="1:16" ht="18.75" customHeight="1" thickBot="1" x14ac:dyDescent="0.25">
      <c r="N104" t="s">
        <v>67</v>
      </c>
    </row>
    <row r="105" spans="1:16" s="22" customFormat="1" ht="36" customHeight="1" x14ac:dyDescent="0.3">
      <c r="B105" s="43"/>
      <c r="C105" s="427" t="str">
        <f>+はじめに出場選手の入力!A1&amp;はじめに出場選手の入力!B1&amp;はじめに出場選手の入力!AA1&amp;"申込書"</f>
        <v>第2回 七尾城山記録会申込書</v>
      </c>
      <c r="D105" s="427"/>
      <c r="E105" s="427"/>
      <c r="F105" s="427"/>
      <c r="G105" s="427"/>
      <c r="H105" s="427"/>
      <c r="I105" s="427"/>
      <c r="J105" s="427"/>
      <c r="K105" s="427"/>
      <c r="L105" s="24"/>
      <c r="M105" s="23"/>
    </row>
    <row r="106" spans="1:16" ht="36.75" customHeight="1" thickBot="1" x14ac:dyDescent="0.25">
      <c r="B106" s="17"/>
      <c r="J106" s="25" t="s">
        <v>61</v>
      </c>
      <c r="K106" s="432">
        <f ca="1">TODAY()</f>
        <v>45414</v>
      </c>
      <c r="L106" s="433"/>
      <c r="N106" t="s">
        <v>123</v>
      </c>
    </row>
    <row r="107" spans="1:16" ht="23.25" customHeight="1" x14ac:dyDescent="0.2">
      <c r="B107" s="17"/>
      <c r="C107" t="s">
        <v>46</v>
      </c>
      <c r="E107" s="429" t="str">
        <f>はじめに出場選手の入力!E5&amp;"　("&amp;はじめに出場選手の入力!F5&amp;")"</f>
        <v>　(小学校)</v>
      </c>
      <c r="F107" s="429"/>
      <c r="G107" s="429"/>
      <c r="H107" s="429"/>
      <c r="I107" s="429"/>
      <c r="J107" s="429"/>
      <c r="K107" s="429"/>
      <c r="L107" s="18"/>
      <c r="O107" s="418" t="s">
        <v>65</v>
      </c>
      <c r="P107" s="419"/>
    </row>
    <row r="108" spans="1:16" ht="11.4" customHeight="1" x14ac:dyDescent="0.2">
      <c r="B108" s="17"/>
      <c r="L108" s="18"/>
      <c r="O108" s="420"/>
      <c r="P108" s="421"/>
    </row>
    <row r="109" spans="1:16" ht="23.25" customHeight="1" thickBot="1" x14ac:dyDescent="0.25">
      <c r="B109" s="17"/>
      <c r="C109" s="435" t="s">
        <v>78</v>
      </c>
      <c r="D109" s="435"/>
      <c r="E109" s="424">
        <f>+はじめに出場選手の入力!K11</f>
        <v>0</v>
      </c>
      <c r="F109" s="424"/>
      <c r="H109" s="5" t="s">
        <v>43</v>
      </c>
      <c r="J109" s="424">
        <f>+はじめに出場選手の入力!K12</f>
        <v>0</v>
      </c>
      <c r="K109" s="424"/>
      <c r="L109" s="18"/>
      <c r="O109" s="422"/>
      <c r="P109" s="423"/>
    </row>
    <row r="110" spans="1:16" ht="11.4" customHeight="1" x14ac:dyDescent="0.2">
      <c r="B110" s="17"/>
      <c r="D110" s="33"/>
      <c r="L110" s="18"/>
    </row>
    <row r="111" spans="1:16" ht="11.4" customHeight="1" x14ac:dyDescent="0.2">
      <c r="B111" s="17"/>
      <c r="D111" s="33"/>
      <c r="L111" s="18"/>
    </row>
    <row r="112" spans="1:16" ht="23.25" customHeight="1" x14ac:dyDescent="0.2">
      <c r="B112" s="17"/>
      <c r="C112" t="s">
        <v>47</v>
      </c>
      <c r="D112" t="s">
        <v>39</v>
      </c>
      <c r="L112" s="18"/>
    </row>
    <row r="113" spans="2:16" ht="23.25" customHeight="1" x14ac:dyDescent="0.2">
      <c r="B113" s="17"/>
      <c r="D113" s="32" t="s">
        <v>52</v>
      </c>
      <c r="E113" s="28">
        <f>IF(OR(はじめに出場選手の入力!$F$5="中学校",はじめに出場選手の入力!$F$5="小学校"),300,400)</f>
        <v>300</v>
      </c>
      <c r="F113" s="26" t="s">
        <v>49</v>
      </c>
      <c r="G113" s="28">
        <f>男子!X46+男子!X50</f>
        <v>0</v>
      </c>
      <c r="H113" s="202" t="s">
        <v>50</v>
      </c>
      <c r="I113" s="189">
        <f>E113*G113</f>
        <v>0</v>
      </c>
      <c r="J113" t="s">
        <v>48</v>
      </c>
      <c r="L113" s="18"/>
      <c r="N113" s="48" t="s">
        <v>268</v>
      </c>
      <c r="O113" s="49"/>
      <c r="P113" s="49"/>
    </row>
    <row r="114" spans="2:16" ht="23.25" customHeight="1" x14ac:dyDescent="0.2">
      <c r="B114" s="17"/>
      <c r="D114" s="33" t="s">
        <v>51</v>
      </c>
      <c r="E114" s="28">
        <f>IF(OR(はじめに出場選手の入力!$F$5="中学校",はじめに出場選手の入力!$F$5="小学校"),300,400)</f>
        <v>300</v>
      </c>
      <c r="F114" s="26" t="s">
        <v>49</v>
      </c>
      <c r="G114" s="201">
        <f>男女リレー!Z11</f>
        <v>0</v>
      </c>
      <c r="H114" s="202" t="s">
        <v>273</v>
      </c>
      <c r="I114" s="189">
        <f>E114*G114</f>
        <v>0</v>
      </c>
      <c r="J114" t="s">
        <v>48</v>
      </c>
      <c r="L114" s="18"/>
      <c r="N114" s="49" t="s">
        <v>241</v>
      </c>
      <c r="O114" s="49"/>
      <c r="P114" s="49"/>
    </row>
    <row r="115" spans="2:16" ht="23.25" customHeight="1" thickBot="1" x14ac:dyDescent="0.25">
      <c r="B115" s="17"/>
      <c r="D115" s="179" t="s">
        <v>264</v>
      </c>
      <c r="E115" s="185">
        <f>IF(OR(はじめに出場選手の入力!$F$5="小学校"),600,0)</f>
        <v>600</v>
      </c>
      <c r="F115" s="181" t="s">
        <v>49</v>
      </c>
      <c r="G115" s="180">
        <f>コンバインド!N35</f>
        <v>0</v>
      </c>
      <c r="H115" s="203" t="s">
        <v>274</v>
      </c>
      <c r="I115" s="190">
        <f>E115*G115</f>
        <v>0</v>
      </c>
      <c r="J115" s="182" t="s">
        <v>48</v>
      </c>
      <c r="L115" s="18"/>
      <c r="N115" s="49" t="s">
        <v>242</v>
      </c>
      <c r="O115" s="49"/>
      <c r="P115" s="49"/>
    </row>
    <row r="116" spans="2:16" ht="23.25" customHeight="1" thickBot="1" x14ac:dyDescent="0.25">
      <c r="B116" s="17"/>
      <c r="E116" s="26"/>
      <c r="F116" s="26"/>
      <c r="G116" s="28"/>
      <c r="H116" s="191" t="s">
        <v>53</v>
      </c>
      <c r="I116" s="192">
        <f>SUM(I113:I115)</f>
        <v>0</v>
      </c>
      <c r="J116" s="40" t="s">
        <v>48</v>
      </c>
      <c r="L116" s="18"/>
      <c r="N116" s="49" t="s">
        <v>84</v>
      </c>
      <c r="O116" s="49"/>
      <c r="P116" s="49"/>
    </row>
    <row r="117" spans="2:16" ht="9.6" customHeight="1" thickTop="1" x14ac:dyDescent="0.2">
      <c r="B117" s="17"/>
      <c r="E117" s="26"/>
      <c r="F117" s="26"/>
      <c r="G117" s="28"/>
      <c r="H117" s="188"/>
      <c r="I117" s="189"/>
      <c r="L117" s="18"/>
      <c r="O117" s="49"/>
      <c r="P117" s="49"/>
    </row>
    <row r="118" spans="2:16" ht="23.25" customHeight="1" x14ac:dyDescent="0.2">
      <c r="B118" s="17"/>
      <c r="D118" t="s">
        <v>40</v>
      </c>
      <c r="E118" s="26"/>
      <c r="F118" s="26"/>
      <c r="G118" s="28"/>
      <c r="H118" s="188"/>
      <c r="I118" s="189"/>
      <c r="L118" s="18"/>
      <c r="N118" s="49"/>
      <c r="O118" s="49"/>
      <c r="P118" s="49"/>
    </row>
    <row r="119" spans="2:16" ht="23.25" customHeight="1" x14ac:dyDescent="0.2">
      <c r="B119" s="17"/>
      <c r="D119" s="32" t="s">
        <v>52</v>
      </c>
      <c r="E119" s="28">
        <f>IF(OR(はじめに出場選手の入力!$F$5="中学校",はじめに出場選手の入力!$F$5="小学校"),300,400)</f>
        <v>300</v>
      </c>
      <c r="F119" s="26" t="s">
        <v>49</v>
      </c>
      <c r="G119" s="200">
        <f>女子!X46+女子!X50</f>
        <v>0</v>
      </c>
      <c r="H119" s="202" t="s">
        <v>50</v>
      </c>
      <c r="I119" s="189">
        <f>E119*G119</f>
        <v>0</v>
      </c>
      <c r="J119" t="s">
        <v>48</v>
      </c>
      <c r="L119" s="18"/>
    </row>
    <row r="120" spans="2:16" ht="23.25" customHeight="1" x14ac:dyDescent="0.2">
      <c r="B120" s="17"/>
      <c r="D120" s="33" t="s">
        <v>51</v>
      </c>
      <c r="E120" s="28">
        <f>IF(OR(はじめに出場選手の入力!$F$5="中学校",はじめに出場選手の入力!$F$5="小学校"),300,400)</f>
        <v>300</v>
      </c>
      <c r="F120" s="26" t="s">
        <v>49</v>
      </c>
      <c r="G120" s="28">
        <f>男女リレー!Z23</f>
        <v>0</v>
      </c>
      <c r="H120" s="202" t="s">
        <v>273</v>
      </c>
      <c r="I120" s="189">
        <f>E120*G120</f>
        <v>0</v>
      </c>
      <c r="J120" t="s">
        <v>48</v>
      </c>
      <c r="L120" s="18"/>
    </row>
    <row r="121" spans="2:16" ht="23.25" customHeight="1" thickBot="1" x14ac:dyDescent="0.25">
      <c r="B121" s="17"/>
      <c r="D121" s="179" t="s">
        <v>264</v>
      </c>
      <c r="E121" s="185">
        <f>IF(OR(はじめに出場選手の入力!$F$5="小学校"),600,0)</f>
        <v>600</v>
      </c>
      <c r="F121" s="181" t="s">
        <v>49</v>
      </c>
      <c r="G121" s="180">
        <f>コンバインド!N38</f>
        <v>0</v>
      </c>
      <c r="H121" s="203" t="s">
        <v>274</v>
      </c>
      <c r="I121" s="190">
        <f>E121*G121</f>
        <v>0</v>
      </c>
      <c r="J121" s="182" t="s">
        <v>48</v>
      </c>
      <c r="L121" s="18"/>
    </row>
    <row r="122" spans="2:16" ht="23.25" customHeight="1" thickBot="1" x14ac:dyDescent="0.25">
      <c r="B122" s="17"/>
      <c r="E122" s="26"/>
      <c r="F122" s="26"/>
      <c r="G122" s="26"/>
      <c r="H122" s="191" t="s">
        <v>53</v>
      </c>
      <c r="I122" s="192">
        <f>SUM(I119:I121)</f>
        <v>0</v>
      </c>
      <c r="J122" s="40" t="s">
        <v>48</v>
      </c>
      <c r="L122" s="18"/>
    </row>
    <row r="123" spans="2:16" ht="12" customHeight="1" thickTop="1" x14ac:dyDescent="0.2">
      <c r="B123" s="17"/>
      <c r="E123" s="26"/>
      <c r="F123" s="26"/>
      <c r="G123" s="26"/>
      <c r="H123" s="188"/>
      <c r="I123" s="189"/>
      <c r="L123" s="18"/>
    </row>
    <row r="124" spans="2:16" ht="23.25" customHeight="1" thickBot="1" x14ac:dyDescent="0.25">
      <c r="B124" s="17"/>
      <c r="E124" s="26"/>
      <c r="F124" s="26"/>
      <c r="G124" s="26"/>
      <c r="H124" s="193" t="s">
        <v>54</v>
      </c>
      <c r="I124" s="194">
        <f>+I116+I122</f>
        <v>0</v>
      </c>
      <c r="J124" s="41" t="s">
        <v>48</v>
      </c>
      <c r="L124" s="18"/>
    </row>
    <row r="125" spans="2:16" ht="7.8" customHeight="1" thickTop="1" x14ac:dyDescent="0.2">
      <c r="B125" s="17"/>
      <c r="L125" s="18"/>
    </row>
    <row r="126" spans="2:16" ht="19.8" customHeight="1" x14ac:dyDescent="0.2">
      <c r="B126" s="17"/>
      <c r="D126" t="s">
        <v>272</v>
      </c>
      <c r="L126" s="18"/>
    </row>
    <row r="127" spans="2:16" ht="19.8" customHeight="1" x14ac:dyDescent="0.2">
      <c r="B127" s="17"/>
      <c r="D127" t="s">
        <v>276</v>
      </c>
      <c r="L127" s="18"/>
    </row>
    <row r="128" spans="2:16" ht="19.8" customHeight="1" x14ac:dyDescent="0.2">
      <c r="B128" s="17"/>
      <c r="D128" t="s">
        <v>280</v>
      </c>
      <c r="L128" s="18"/>
    </row>
    <row r="129" spans="2:14" ht="23.25" customHeight="1" x14ac:dyDescent="0.2">
      <c r="B129" s="17"/>
      <c r="C129" s="27" t="s">
        <v>44</v>
      </c>
      <c r="D129" s="434">
        <f>+はじめに出場選手の入力!K9</f>
        <v>0</v>
      </c>
      <c r="E129" s="434"/>
      <c r="L129" s="18"/>
    </row>
    <row r="130" spans="2:14" ht="23.25" customHeight="1" x14ac:dyDescent="0.2">
      <c r="B130" s="17"/>
      <c r="D130" s="39">
        <f>+はじめに出場選手の入力!L9</f>
        <v>0</v>
      </c>
      <c r="E130" s="39"/>
      <c r="F130" s="39"/>
      <c r="G130" s="39"/>
      <c r="H130" s="195" t="s">
        <v>45</v>
      </c>
      <c r="I130" s="424">
        <f>+はじめに出場選手の入力!K8</f>
        <v>0</v>
      </c>
      <c r="J130" s="424"/>
      <c r="K130" s="424"/>
      <c r="L130" s="18"/>
    </row>
    <row r="131" spans="2:14" ht="23.25" customHeight="1" x14ac:dyDescent="0.2">
      <c r="B131" s="17"/>
      <c r="C131" s="27" t="s">
        <v>41</v>
      </c>
      <c r="D131" s="10" t="str">
        <f>+はじめに出場選手の入力!K7</f>
        <v>（小学校）</v>
      </c>
      <c r="E131" s="10"/>
      <c r="F131" s="10"/>
      <c r="G131" s="10"/>
      <c r="L131" s="18"/>
    </row>
    <row r="132" spans="2:14" ht="23.25" customHeight="1" x14ac:dyDescent="0.2">
      <c r="B132" s="17"/>
      <c r="L132" s="18"/>
    </row>
    <row r="133" spans="2:14" ht="23.25" customHeight="1" x14ac:dyDescent="0.2">
      <c r="B133" s="17"/>
      <c r="C133" s="27" t="s">
        <v>42</v>
      </c>
      <c r="D133" s="371">
        <f>+はじめに出場選手の入力!K10</f>
        <v>0</v>
      </c>
      <c r="E133" s="371"/>
      <c r="F133" s="371"/>
      <c r="G133" s="5" t="s">
        <v>55</v>
      </c>
      <c r="L133" s="18"/>
    </row>
    <row r="134" spans="2:14" ht="13.2" customHeight="1" x14ac:dyDescent="0.2">
      <c r="B134" s="17"/>
      <c r="L134" s="18"/>
    </row>
    <row r="135" spans="2:14" ht="13.2" customHeight="1" x14ac:dyDescent="0.2">
      <c r="B135" s="17"/>
      <c r="L135" s="18"/>
    </row>
    <row r="136" spans="2:14" ht="23.25" customHeight="1" x14ac:dyDescent="0.2">
      <c r="B136" s="17"/>
      <c r="C136" s="428" t="str">
        <f>IF(はじめに出場選手の入力!O6=1,"任意の保険に加入済","任意の保険に未加入ですが、上記の校長の承認を受けました")</f>
        <v>任意の保険に加入済</v>
      </c>
      <c r="D136" s="428"/>
      <c r="E136" s="428"/>
      <c r="F136" s="428"/>
      <c r="G136" s="428"/>
      <c r="H136" s="428"/>
      <c r="I136" s="428"/>
      <c r="J136" s="428"/>
      <c r="K136" s="428"/>
      <c r="L136" s="18"/>
    </row>
    <row r="137" spans="2:14" ht="23.25" customHeight="1" thickBot="1" x14ac:dyDescent="0.25">
      <c r="B137" s="20"/>
      <c r="C137" s="13"/>
      <c r="D137" s="13"/>
      <c r="E137" s="13"/>
      <c r="F137" s="13"/>
      <c r="G137" s="13"/>
      <c r="H137" s="187"/>
      <c r="I137" s="187"/>
      <c r="J137" s="13"/>
      <c r="K137" s="13"/>
      <c r="L137" s="21"/>
    </row>
    <row r="138" spans="2:14" ht="30.6" customHeight="1" thickBot="1" x14ac:dyDescent="0.25"/>
    <row r="139" spans="2:14" ht="13.35" customHeight="1" x14ac:dyDescent="0.2">
      <c r="B139" s="14"/>
      <c r="C139" s="15"/>
      <c r="D139" s="15"/>
      <c r="E139" s="15"/>
      <c r="F139" s="15"/>
      <c r="G139" s="15"/>
      <c r="H139" s="196"/>
      <c r="I139" s="196"/>
      <c r="J139" s="15"/>
      <c r="K139" s="15"/>
      <c r="L139" s="16"/>
    </row>
    <row r="140" spans="2:14" ht="24.75" customHeight="1" x14ac:dyDescent="0.2">
      <c r="B140" s="17"/>
      <c r="E140" s="430" t="s">
        <v>57</v>
      </c>
      <c r="F140" s="430"/>
      <c r="G140" s="430"/>
      <c r="H140" s="430"/>
      <c r="I140" s="430"/>
      <c r="L140" s="18"/>
      <c r="N140" t="s">
        <v>124</v>
      </c>
    </row>
    <row r="141" spans="2:14" ht="13.35" customHeight="1" x14ac:dyDescent="0.2">
      <c r="B141" s="438" t="str">
        <f>はじめに出場選手の入力!E5&amp;"　("&amp;はじめに出場選手の入力!F5&amp;")"</f>
        <v>　(小学校)</v>
      </c>
      <c r="C141" s="439"/>
      <c r="D141" s="439"/>
      <c r="E141" s="439"/>
      <c r="F141" s="439"/>
      <c r="G141" s="439"/>
      <c r="L141" s="18"/>
    </row>
    <row r="142" spans="2:14" ht="24.75" customHeight="1" x14ac:dyDescent="0.2">
      <c r="B142" s="438"/>
      <c r="C142" s="439"/>
      <c r="D142" s="439"/>
      <c r="E142" s="439"/>
      <c r="F142" s="439"/>
      <c r="G142" s="439"/>
      <c r="H142" s="197" t="s">
        <v>63</v>
      </c>
      <c r="I142" s="197"/>
      <c r="J142" s="152"/>
      <c r="K142" s="19"/>
      <c r="L142" s="18"/>
    </row>
    <row r="143" spans="2:14" ht="14.25" customHeight="1" x14ac:dyDescent="0.2">
      <c r="B143" s="17"/>
      <c r="D143" s="152"/>
      <c r="E143" s="152"/>
      <c r="F143" s="152"/>
      <c r="G143" s="152"/>
      <c r="H143" s="197"/>
      <c r="I143" s="197"/>
      <c r="J143" s="152"/>
      <c r="K143" s="19"/>
      <c r="L143" s="18"/>
    </row>
    <row r="144" spans="2:14" ht="32.25" customHeight="1" thickBot="1" x14ac:dyDescent="0.25">
      <c r="B144" s="17"/>
      <c r="D144" s="152"/>
      <c r="E144" s="155"/>
      <c r="F144" s="155" t="s">
        <v>58</v>
      </c>
      <c r="G144" s="156"/>
      <c r="H144" s="437">
        <f>I124</f>
        <v>0</v>
      </c>
      <c r="I144" s="437"/>
      <c r="J144" s="155" t="s">
        <v>59</v>
      </c>
      <c r="K144" s="19"/>
      <c r="L144" s="18"/>
    </row>
    <row r="145" spans="2:13" ht="19.2" x14ac:dyDescent="0.2">
      <c r="B145" s="17"/>
      <c r="D145" s="152"/>
      <c r="E145" s="152"/>
      <c r="F145" s="152"/>
      <c r="G145" s="152"/>
      <c r="H145" s="197"/>
      <c r="I145" s="197"/>
      <c r="J145" s="152"/>
      <c r="K145" s="19"/>
      <c r="L145" s="18"/>
    </row>
    <row r="146" spans="2:13" ht="16.2" x14ac:dyDescent="0.2">
      <c r="B146" s="17"/>
      <c r="D146" s="153" t="str">
        <f>+"但し、令和"&amp;はじめに出場選手の入力!I1&amp;"年度　第"&amp;はじめに出場選手の入力!B1&amp;はじめに出場選手の入力!AA1&amp;"参加料として"</f>
        <v>但し、令和6年度　第2回 七尾城山記録会参加料として</v>
      </c>
      <c r="F146" s="153"/>
      <c r="G146" s="153"/>
      <c r="H146" s="154"/>
      <c r="I146" s="154"/>
      <c r="J146" s="153"/>
      <c r="K146" s="153"/>
      <c r="L146" s="18"/>
    </row>
    <row r="147" spans="2:13" ht="19.2" x14ac:dyDescent="0.2">
      <c r="B147" s="17"/>
      <c r="D147" s="152"/>
      <c r="F147" s="152"/>
      <c r="G147" s="152"/>
      <c r="H147" s="197"/>
      <c r="I147" s="197"/>
      <c r="J147" s="152"/>
      <c r="K147" s="19"/>
      <c r="L147" s="18"/>
    </row>
    <row r="148" spans="2:13" ht="19.5" customHeight="1" x14ac:dyDescent="0.2">
      <c r="B148" s="17"/>
      <c r="D148" s="153" t="s">
        <v>62</v>
      </c>
      <c r="F148" s="153"/>
      <c r="G148" s="153"/>
      <c r="H148" s="154"/>
      <c r="I148" s="154"/>
      <c r="J148" s="153"/>
      <c r="K148" s="19"/>
      <c r="L148" s="18"/>
    </row>
    <row r="149" spans="2:13" ht="19.5" customHeight="1" x14ac:dyDescent="0.2">
      <c r="B149" s="17"/>
      <c r="D149" s="152"/>
      <c r="E149" s="152"/>
      <c r="F149" s="152"/>
      <c r="G149" s="152"/>
      <c r="H149" s="431">
        <f ca="1">K106</f>
        <v>45414</v>
      </c>
      <c r="I149" s="431"/>
      <c r="J149" s="431"/>
      <c r="K149" s="19"/>
      <c r="L149" s="18"/>
    </row>
    <row r="150" spans="2:13" ht="19.5" customHeight="1" x14ac:dyDescent="0.2">
      <c r="B150" s="17"/>
      <c r="D150" s="152"/>
      <c r="E150" s="152"/>
      <c r="F150" s="152"/>
      <c r="G150" s="152"/>
      <c r="H150" s="218" t="s">
        <v>60</v>
      </c>
      <c r="J150" s="152"/>
      <c r="K150" s="19"/>
      <c r="L150" s="18"/>
    </row>
    <row r="151" spans="2:13" ht="26.25" customHeight="1" x14ac:dyDescent="0.2">
      <c r="B151" s="17"/>
      <c r="D151" s="152"/>
      <c r="E151" s="152"/>
      <c r="F151" s="152"/>
      <c r="G151" s="152"/>
      <c r="H151" s="152" t="s">
        <v>361</v>
      </c>
      <c r="I151" s="152"/>
      <c r="J151" s="152"/>
      <c r="K151" s="152"/>
      <c r="L151" s="18"/>
    </row>
    <row r="152" spans="2:13" ht="13.35" customHeight="1" x14ac:dyDescent="0.2">
      <c r="B152" s="17"/>
      <c r="L152" s="18"/>
    </row>
    <row r="153" spans="2:13" ht="13.35" customHeight="1" thickBot="1" x14ac:dyDescent="0.25">
      <c r="B153" s="20"/>
      <c r="C153" s="13"/>
      <c r="D153" s="13"/>
      <c r="E153" s="13"/>
      <c r="F153" s="13"/>
      <c r="G153" s="13"/>
      <c r="H153" s="187"/>
      <c r="I153" s="187"/>
      <c r="J153" s="13"/>
      <c r="K153" s="13"/>
      <c r="L153" s="21"/>
    </row>
    <row r="155" spans="2:13" ht="15.6" customHeight="1" x14ac:dyDescent="0.2"/>
    <row r="156" spans="2:13" ht="15.6" customHeight="1" x14ac:dyDescent="0.2">
      <c r="C156" s="168" t="s">
        <v>277</v>
      </c>
      <c r="D156" s="214" t="s">
        <v>37</v>
      </c>
      <c r="F156" s="3"/>
      <c r="G156" s="173" t="s">
        <v>126</v>
      </c>
      <c r="H156" s="308" t="s">
        <v>127</v>
      </c>
      <c r="I156" s="308" t="s">
        <v>338</v>
      </c>
      <c r="J156" s="5"/>
      <c r="K156" s="3" t="s">
        <v>284</v>
      </c>
      <c r="L156" s="173" t="s">
        <v>257</v>
      </c>
      <c r="M156" s="173" t="s">
        <v>258</v>
      </c>
    </row>
    <row r="157" spans="2:13" ht="15.6" customHeight="1" x14ac:dyDescent="0.2">
      <c r="B157" s="116" t="s">
        <v>36</v>
      </c>
      <c r="C157" s="116">
        <f>R36</f>
        <v>0</v>
      </c>
      <c r="D157" s="3">
        <f>J34</f>
        <v>0</v>
      </c>
      <c r="F157" s="228" t="s">
        <v>125</v>
      </c>
      <c r="G157" s="116">
        <f>男女リレー!Z7</f>
        <v>0</v>
      </c>
      <c r="H157" s="309">
        <f>男女リレー!AA7</f>
        <v>0</v>
      </c>
      <c r="I157" s="309">
        <f>男女リレー!AB7</f>
        <v>0</v>
      </c>
      <c r="J157" s="5"/>
      <c r="K157" s="116" t="s">
        <v>36</v>
      </c>
      <c r="L157" s="116">
        <f>コンバインド!R35</f>
        <v>0</v>
      </c>
      <c r="M157" s="116">
        <f>コンバインド!S35</f>
        <v>0</v>
      </c>
    </row>
    <row r="158" spans="2:13" ht="15.6" customHeight="1" x14ac:dyDescent="0.2">
      <c r="B158" s="116" t="s">
        <v>35</v>
      </c>
      <c r="C158" s="116">
        <f>R71</f>
        <v>0</v>
      </c>
      <c r="D158" s="3">
        <f>J69</f>
        <v>0</v>
      </c>
      <c r="F158" s="214" t="s">
        <v>128</v>
      </c>
      <c r="G158" s="116">
        <f>男女リレー!Z19</f>
        <v>0</v>
      </c>
      <c r="H158" s="309">
        <f>男女リレー!AA19</f>
        <v>0</v>
      </c>
      <c r="I158" s="309">
        <f>男女リレー!AB19</f>
        <v>0</v>
      </c>
      <c r="J158" s="5"/>
      <c r="K158" s="3" t="s">
        <v>35</v>
      </c>
      <c r="L158" s="116">
        <f>コンバインド!R38</f>
        <v>0</v>
      </c>
      <c r="M158" s="116">
        <f>コンバインド!S38</f>
        <v>0</v>
      </c>
    </row>
    <row r="159" spans="2:13" ht="15.6" customHeight="1" x14ac:dyDescent="0.2">
      <c r="D159" t="s">
        <v>359</v>
      </c>
    </row>
    <row r="160" spans="2:13" ht="15.6" customHeight="1" x14ac:dyDescent="0.2"/>
    <row r="161" spans="3:5" ht="15.6" customHeight="1" x14ac:dyDescent="0.2">
      <c r="C161" s="25"/>
      <c r="D161" s="167"/>
      <c r="E161" s="167"/>
    </row>
  </sheetData>
  <sheetProtection algorithmName="SHA-512" hashValue="+YCkYFpIcUqdoceejkiJreQtQ6cLJThh9+LNtuye4le1amYK/3MTvDpgt0B3JkC69/RMzr5oOr8psRR4eAVq5w==" saltValue="0AXvaefk0MqgnVoNXDCBhQ==" spinCount="100000" sheet="1" selectLockedCells="1"/>
  <customSheetViews>
    <customSheetView guid="{960CDFFA-2720-416F-86BE-61EFB67F3268}" scale="70">
      <selection activeCell="P44" sqref="P44"/>
      <rowBreaks count="2" manualBreakCount="2">
        <brk id="38" max="12" man="1"/>
        <brk id="108" max="12" man="1"/>
      </rowBreaks>
      <pageMargins left="0.42" right="0.17" top="0.52" bottom="0.44" header="0.3" footer="0.3"/>
      <pageSetup paperSize="9" scale="78" orientation="portrait" r:id="rId1"/>
    </customSheetView>
  </customSheetViews>
  <mergeCells count="196">
    <mergeCell ref="L72:M72"/>
    <mergeCell ref="I74:M74"/>
    <mergeCell ref="H68:I68"/>
    <mergeCell ref="H66:I66"/>
    <mergeCell ref="H67:I67"/>
    <mergeCell ref="H64:I64"/>
    <mergeCell ref="H65:I65"/>
    <mergeCell ref="H62:I62"/>
    <mergeCell ref="H57:I57"/>
    <mergeCell ref="H63:I63"/>
    <mergeCell ref="H60:I60"/>
    <mergeCell ref="H61:I61"/>
    <mergeCell ref="H58:I58"/>
    <mergeCell ref="H59:I59"/>
    <mergeCell ref="I75:M75"/>
    <mergeCell ref="I76:M76"/>
    <mergeCell ref="I77:M77"/>
    <mergeCell ref="I78:M78"/>
    <mergeCell ref="I79:M79"/>
    <mergeCell ref="I80:M80"/>
    <mergeCell ref="I81:M81"/>
    <mergeCell ref="I83:M83"/>
    <mergeCell ref="I84:M84"/>
    <mergeCell ref="E140:I140"/>
    <mergeCell ref="H149:J149"/>
    <mergeCell ref="K106:L106"/>
    <mergeCell ref="D129:E129"/>
    <mergeCell ref="C109:D109"/>
    <mergeCell ref="J2:M2"/>
    <mergeCell ref="H144:I144"/>
    <mergeCell ref="I130:K130"/>
    <mergeCell ref="D133:F133"/>
    <mergeCell ref="B141:G142"/>
    <mergeCell ref="H31:I31"/>
    <mergeCell ref="H32:I32"/>
    <mergeCell ref="H29:I29"/>
    <mergeCell ref="H30:I30"/>
    <mergeCell ref="H27:I27"/>
    <mergeCell ref="H28:I28"/>
    <mergeCell ref="H25:I25"/>
    <mergeCell ref="H26:I26"/>
    <mergeCell ref="H15:I15"/>
    <mergeCell ref="H16:I16"/>
    <mergeCell ref="H13:I13"/>
    <mergeCell ref="H33:I33"/>
    <mergeCell ref="B73:G73"/>
    <mergeCell ref="B82:G82"/>
    <mergeCell ref="H17:I17"/>
    <mergeCell ref="H18:I18"/>
    <mergeCell ref="H8:I8"/>
    <mergeCell ref="H11:I11"/>
    <mergeCell ref="H12:I12"/>
    <mergeCell ref="H4:I4"/>
    <mergeCell ref="H14:I14"/>
    <mergeCell ref="C105:K105"/>
    <mergeCell ref="C136:K136"/>
    <mergeCell ref="H9:I9"/>
    <mergeCell ref="H10:I10"/>
    <mergeCell ref="E107:K107"/>
    <mergeCell ref="H5:I5"/>
    <mergeCell ref="H6:I6"/>
    <mergeCell ref="H7:I7"/>
    <mergeCell ref="C84:G84"/>
    <mergeCell ref="C85:G85"/>
    <mergeCell ref="C86:G86"/>
    <mergeCell ref="C87:G87"/>
    <mergeCell ref="C88:G88"/>
    <mergeCell ref="C89:G89"/>
    <mergeCell ref="C90:G90"/>
    <mergeCell ref="C74:G74"/>
    <mergeCell ref="C75:G75"/>
    <mergeCell ref="O107:P109"/>
    <mergeCell ref="J109:K109"/>
    <mergeCell ref="E109:F109"/>
    <mergeCell ref="H23:I23"/>
    <mergeCell ref="H24:I24"/>
    <mergeCell ref="H21:I21"/>
    <mergeCell ref="H22:I22"/>
    <mergeCell ref="H19:I19"/>
    <mergeCell ref="H20:I20"/>
    <mergeCell ref="C76:G76"/>
    <mergeCell ref="C77:G77"/>
    <mergeCell ref="C78:G78"/>
    <mergeCell ref="C79:G79"/>
    <mergeCell ref="C80:G80"/>
    <mergeCell ref="C81:G81"/>
    <mergeCell ref="C83:G83"/>
    <mergeCell ref="I85:M85"/>
    <mergeCell ref="I86:M86"/>
    <mergeCell ref="I87:M87"/>
    <mergeCell ref="I88:M88"/>
    <mergeCell ref="I89:M89"/>
    <mergeCell ref="I90:M90"/>
    <mergeCell ref="H82:M82"/>
    <mergeCell ref="H73:M73"/>
    <mergeCell ref="H39:I39"/>
    <mergeCell ref="H43:I43"/>
    <mergeCell ref="H40:I40"/>
    <mergeCell ref="H41:I41"/>
    <mergeCell ref="H48:I48"/>
    <mergeCell ref="H49:I49"/>
    <mergeCell ref="H46:I46"/>
    <mergeCell ref="H47:I47"/>
    <mergeCell ref="H38:I38"/>
    <mergeCell ref="H56:I56"/>
    <mergeCell ref="H44:I44"/>
    <mergeCell ref="H45:I45"/>
    <mergeCell ref="H42:I42"/>
    <mergeCell ref="H52:I52"/>
    <mergeCell ref="H53:I53"/>
    <mergeCell ref="H50:I50"/>
    <mergeCell ref="H51:I51"/>
    <mergeCell ref="H54:I54"/>
    <mergeCell ref="H55:I55"/>
    <mergeCell ref="H1:K1"/>
    <mergeCell ref="D3:G3"/>
    <mergeCell ref="D4:G4"/>
    <mergeCell ref="D5:G5"/>
    <mergeCell ref="D6:G6"/>
    <mergeCell ref="D7:G7"/>
    <mergeCell ref="D8:G8"/>
    <mergeCell ref="D9:G9"/>
    <mergeCell ref="D10:G10"/>
    <mergeCell ref="H3:I3"/>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7:G27"/>
    <mergeCell ref="D28:G28"/>
    <mergeCell ref="D29:G29"/>
    <mergeCell ref="D30:G30"/>
    <mergeCell ref="D31:G31"/>
    <mergeCell ref="D32:G32"/>
    <mergeCell ref="D33:G33"/>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 ref="D61:G61"/>
    <mergeCell ref="D62:G62"/>
    <mergeCell ref="D63:G63"/>
    <mergeCell ref="D64:G64"/>
    <mergeCell ref="D65:G65"/>
    <mergeCell ref="D66:G66"/>
    <mergeCell ref="D67:G67"/>
    <mergeCell ref="D68:G68"/>
    <mergeCell ref="C96:G96"/>
    <mergeCell ref="I96:M96"/>
    <mergeCell ref="C97:G97"/>
    <mergeCell ref="I97:M97"/>
    <mergeCell ref="C98:G98"/>
    <mergeCell ref="I98:M98"/>
    <mergeCell ref="C99:G99"/>
    <mergeCell ref="I99:M99"/>
    <mergeCell ref="B91:G91"/>
    <mergeCell ref="H91:M91"/>
    <mergeCell ref="C92:G92"/>
    <mergeCell ref="I92:M92"/>
    <mergeCell ref="C93:G93"/>
    <mergeCell ref="I93:M93"/>
    <mergeCell ref="C94:G94"/>
    <mergeCell ref="I94:M94"/>
    <mergeCell ref="C95:G95"/>
    <mergeCell ref="I95:M95"/>
  </mergeCells>
  <phoneticPr fontId="5"/>
  <pageMargins left="0.82677165354330717" right="0.15748031496062992" top="0.9055118110236221" bottom="0.43307086614173229" header="0.31496062992125984" footer="0.31496062992125984"/>
  <pageSetup paperSize="9" scale="60" orientation="portrait" r:id="rId2"/>
  <rowBreaks count="1" manualBreakCount="1">
    <brk id="99" max="12"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C00000"/>
  </sheetPr>
  <dimension ref="A1:S70"/>
  <sheetViews>
    <sheetView view="pageBreakPreview" zoomScaleNormal="100" zoomScaleSheetLayoutView="100" workbookViewId="0">
      <selection activeCell="G6" sqref="G6:H6"/>
    </sheetView>
  </sheetViews>
  <sheetFormatPr defaultRowHeight="13.2" x14ac:dyDescent="0.2"/>
  <cols>
    <col min="1" max="1" width="3.44140625" bestFit="1" customWidth="1"/>
    <col min="2" max="2" width="4.77734375" customWidth="1"/>
    <col min="3" max="3" width="6.44140625" style="4" bestFit="1" customWidth="1"/>
    <col min="4" max="4" width="14.77734375" style="4" customWidth="1"/>
    <col min="5" max="5" width="10.109375" style="4" customWidth="1"/>
    <col min="6" max="6" width="5" bestFit="1" customWidth="1"/>
    <col min="7" max="10" width="10" customWidth="1"/>
    <col min="11" max="11" width="11.109375" customWidth="1"/>
    <col min="12" max="12" width="10.33203125" bestFit="1" customWidth="1"/>
    <col min="14" max="14" width="6.109375" customWidth="1"/>
    <col min="16" max="16" width="12.44140625" customWidth="1"/>
  </cols>
  <sheetData>
    <row r="1" spans="1:18" ht="21" x14ac:dyDescent="0.2">
      <c r="C1" s="446" t="s">
        <v>36</v>
      </c>
      <c r="D1" s="99" t="s">
        <v>263</v>
      </c>
      <c r="K1" s="215"/>
      <c r="L1" s="216" t="s">
        <v>269</v>
      </c>
    </row>
    <row r="2" spans="1:18" ht="17.25" customHeight="1" x14ac:dyDescent="0.2">
      <c r="C2" s="446"/>
      <c r="E2" s="310" t="s">
        <v>358</v>
      </c>
    </row>
    <row r="3" spans="1:18" ht="17.25" customHeight="1" x14ac:dyDescent="0.2">
      <c r="G3" s="447" t="s">
        <v>257</v>
      </c>
      <c r="H3" s="447"/>
      <c r="I3" s="448" t="s">
        <v>258</v>
      </c>
      <c r="J3" s="448"/>
      <c r="O3" s="170"/>
      <c r="P3" s="170"/>
    </row>
    <row r="4" spans="1:18" ht="27.75" customHeight="1" x14ac:dyDescent="0.2">
      <c r="A4" s="1" t="s">
        <v>87</v>
      </c>
      <c r="B4" s="1" t="s">
        <v>88</v>
      </c>
      <c r="C4" s="3" t="s">
        <v>14</v>
      </c>
      <c r="D4" s="3" t="s">
        <v>15</v>
      </c>
      <c r="E4" s="3" t="s">
        <v>16</v>
      </c>
      <c r="F4" s="3" t="s">
        <v>17</v>
      </c>
      <c r="G4" s="224" t="s">
        <v>259</v>
      </c>
      <c r="H4" s="224" t="s">
        <v>260</v>
      </c>
      <c r="I4" s="225" t="s">
        <v>261</v>
      </c>
      <c r="J4" s="225" t="s">
        <v>262</v>
      </c>
      <c r="L4" s="171" t="s">
        <v>37</v>
      </c>
      <c r="P4" s="170"/>
      <c r="R4" s="172"/>
    </row>
    <row r="5" spans="1:18" ht="13.5" customHeight="1" x14ac:dyDescent="0.2">
      <c r="A5" s="1">
        <v>1</v>
      </c>
      <c r="B5" s="2" t="str">
        <f>IF(はじめに出場選手の入力!B15="","",はじめに出場選手の入力!B15)</f>
        <v/>
      </c>
      <c r="C5" s="2" t="str">
        <f>IF(はじめに出場選手の入力!C15="","",はじめに出場選手の入力!C15)</f>
        <v/>
      </c>
      <c r="D5" s="2" t="str">
        <f>IF(はじめに出場選手の入力!D15="","",はじめに出場選手の入力!D15)</f>
        <v/>
      </c>
      <c r="E5" s="2" t="str">
        <f>IF(はじめに出場選手の入力!E15="","",はじめに出場選手の入力!E15)</f>
        <v/>
      </c>
      <c r="F5" s="114" t="str">
        <f>IF(RIGHTB(E5,2)="小","S"&amp;はじめに出場選手の入力!F15,(IF(RIGHTB(E5,2)="中","J"&amp;はじめに出場選手の入力!F15,(IF(RIGHTB(E5,2)="高","H"&amp;はじめに出場選手の入力!F15,(IF(RIGHTB(E5,2)="一","A"&amp;はじめに出場選手の入力!F15,(IF(RIGHTB(E5,2)="大","D"&amp;はじめに出場選手の入力!F15,"")))))))))</f>
        <v/>
      </c>
      <c r="G5" s="68"/>
      <c r="H5" s="68"/>
      <c r="I5" s="183"/>
      <c r="J5" s="183"/>
      <c r="L5" s="1" t="str">
        <f t="shared" ref="L5:L34" si="0">IF(COUNTA(G5:J5)&gt;=1,1,"")</f>
        <v/>
      </c>
      <c r="O5" s="170"/>
      <c r="P5" s="170"/>
    </row>
    <row r="6" spans="1:18" ht="13.5" customHeight="1" x14ac:dyDescent="0.2">
      <c r="A6" s="1">
        <v>2</v>
      </c>
      <c r="B6" s="2" t="str">
        <f>IF(はじめに出場選手の入力!B16="","",はじめに出場選手の入力!B16)</f>
        <v/>
      </c>
      <c r="C6" s="2" t="str">
        <f>IF(はじめに出場選手の入力!C16="","",はじめに出場選手の入力!C16)</f>
        <v/>
      </c>
      <c r="D6" s="2" t="str">
        <f>IF(はじめに出場選手の入力!D16="","",はじめに出場選手の入力!D16)</f>
        <v/>
      </c>
      <c r="E6" s="2" t="str">
        <f>IF(はじめに出場選手の入力!E16="","",はじめに出場選手の入力!E16)</f>
        <v/>
      </c>
      <c r="F6" s="114" t="str">
        <f>IF(RIGHTB(E6,2)="小","S"&amp;はじめに出場選手の入力!F16,(IF(RIGHTB(E6,2)="中","J"&amp;はじめに出場選手の入力!F16,(IF(RIGHTB(E6,2)="高","H"&amp;はじめに出場選手の入力!F16,(IF(RIGHTB(E6,2)="一","A"&amp;はじめに出場選手の入力!F16,(IF(RIGHTB(E6,2)="大","D"&amp;はじめに出場選手の入力!F16,"")))))))))</f>
        <v/>
      </c>
      <c r="G6" s="68"/>
      <c r="H6" s="68"/>
      <c r="I6" s="183"/>
      <c r="J6" s="183"/>
      <c r="L6" s="1" t="str">
        <f t="shared" si="0"/>
        <v/>
      </c>
      <c r="O6" s="170"/>
      <c r="P6" s="170"/>
    </row>
    <row r="7" spans="1:18" ht="13.5" customHeight="1" x14ac:dyDescent="0.2">
      <c r="A7" s="1">
        <v>3</v>
      </c>
      <c r="B7" s="2" t="str">
        <f>IF(はじめに出場選手の入力!B17="","",はじめに出場選手の入力!B17)</f>
        <v/>
      </c>
      <c r="C7" s="2" t="str">
        <f>IF(はじめに出場選手の入力!C17="","",はじめに出場選手の入力!C17)</f>
        <v/>
      </c>
      <c r="D7" s="2" t="str">
        <f>IF(はじめに出場選手の入力!D17="","",はじめに出場選手の入力!D17)</f>
        <v/>
      </c>
      <c r="E7" s="2" t="str">
        <f>IF(はじめに出場選手の入力!E17="","",はじめに出場選手の入力!E17)</f>
        <v/>
      </c>
      <c r="F7" s="114" t="str">
        <f>IF(RIGHTB(E7,2)="小","S"&amp;はじめに出場選手の入力!F17,(IF(RIGHTB(E7,2)="中","J"&amp;はじめに出場選手の入力!F17,(IF(RIGHTB(E7,2)="高","H"&amp;はじめに出場選手の入力!F17,(IF(RIGHTB(E7,2)="一","A"&amp;はじめに出場選手の入力!F17,(IF(RIGHTB(E7,2)="大","D"&amp;はじめに出場選手の入力!F17,"")))))))))</f>
        <v/>
      </c>
      <c r="G7" s="68"/>
      <c r="H7" s="68"/>
      <c r="I7" s="183"/>
      <c r="J7" s="183"/>
      <c r="L7" s="1" t="str">
        <f t="shared" si="0"/>
        <v/>
      </c>
      <c r="O7" s="170"/>
      <c r="P7" s="170"/>
    </row>
    <row r="8" spans="1:18" ht="13.5" customHeight="1" x14ac:dyDescent="0.2">
      <c r="A8" s="1">
        <v>4</v>
      </c>
      <c r="B8" s="2" t="str">
        <f>IF(はじめに出場選手の入力!B18="","",はじめに出場選手の入力!B18)</f>
        <v/>
      </c>
      <c r="C8" s="2" t="str">
        <f>IF(はじめに出場選手の入力!C18="","",はじめに出場選手の入力!C18)</f>
        <v/>
      </c>
      <c r="D8" s="2" t="str">
        <f>IF(はじめに出場選手の入力!D18="","",はじめに出場選手の入力!D18)</f>
        <v/>
      </c>
      <c r="E8" s="2" t="str">
        <f>IF(はじめに出場選手の入力!E18="","",はじめに出場選手の入力!E18)</f>
        <v/>
      </c>
      <c r="F8" s="114" t="str">
        <f>IF(RIGHTB(E8,2)="小","S"&amp;はじめに出場選手の入力!F18,(IF(RIGHTB(E8,2)="中","J"&amp;はじめに出場選手の入力!F18,(IF(RIGHTB(E8,2)="高","H"&amp;はじめに出場選手の入力!F18,(IF(RIGHTB(E8,2)="一","A"&amp;はじめに出場選手の入力!F18,(IF(RIGHTB(E8,2)="大","D"&amp;はじめに出場選手の入力!F18,"")))))))))</f>
        <v/>
      </c>
      <c r="G8" s="68"/>
      <c r="H8" s="68"/>
      <c r="I8" s="183"/>
      <c r="J8" s="183"/>
      <c r="L8" s="1" t="str">
        <f t="shared" si="0"/>
        <v/>
      </c>
      <c r="O8" s="170"/>
      <c r="P8" s="170"/>
    </row>
    <row r="9" spans="1:18" ht="13.5" customHeight="1" x14ac:dyDescent="0.2">
      <c r="A9" s="1">
        <v>5</v>
      </c>
      <c r="B9" s="2" t="str">
        <f>IF(はじめに出場選手の入力!B19="","",はじめに出場選手の入力!B19)</f>
        <v/>
      </c>
      <c r="C9" s="2" t="str">
        <f>IF(はじめに出場選手の入力!C19="","",はじめに出場選手の入力!C19)</f>
        <v/>
      </c>
      <c r="D9" s="2" t="str">
        <f>IF(はじめに出場選手の入力!D19="","",はじめに出場選手の入力!D19)</f>
        <v/>
      </c>
      <c r="E9" s="2" t="str">
        <f>IF(はじめに出場選手の入力!E19="","",はじめに出場選手の入力!E19)</f>
        <v/>
      </c>
      <c r="F9" s="114" t="str">
        <f>IF(RIGHTB(E9,2)="小","S"&amp;はじめに出場選手の入力!F19,(IF(RIGHTB(E9,2)="中","J"&amp;はじめに出場選手の入力!F19,(IF(RIGHTB(E9,2)="高","H"&amp;はじめに出場選手の入力!F19,(IF(RIGHTB(E9,2)="一","A"&amp;はじめに出場選手の入力!F19,(IF(RIGHTB(E9,2)="大","D"&amp;はじめに出場選手の入力!F19,"")))))))))</f>
        <v/>
      </c>
      <c r="G9" s="68"/>
      <c r="H9" s="68"/>
      <c r="I9" s="183"/>
      <c r="J9" s="183"/>
      <c r="L9" s="1" t="str">
        <f t="shared" si="0"/>
        <v/>
      </c>
      <c r="O9" s="170"/>
      <c r="P9" s="170"/>
    </row>
    <row r="10" spans="1:18" ht="13.5" customHeight="1" x14ac:dyDescent="0.2">
      <c r="A10" s="1">
        <v>6</v>
      </c>
      <c r="B10" s="2" t="str">
        <f>IF(はじめに出場選手の入力!B20="","",はじめに出場選手の入力!B20)</f>
        <v/>
      </c>
      <c r="C10" s="2" t="str">
        <f>IF(はじめに出場選手の入力!C20="","",はじめに出場選手の入力!C20)</f>
        <v/>
      </c>
      <c r="D10" s="2" t="str">
        <f>IF(はじめに出場選手の入力!D20="","",はじめに出場選手の入力!D20)</f>
        <v/>
      </c>
      <c r="E10" s="2" t="str">
        <f>IF(はじめに出場選手の入力!E20="","",はじめに出場選手の入力!E20)</f>
        <v/>
      </c>
      <c r="F10" s="114" t="str">
        <f>IF(RIGHTB(E10,2)="小","S"&amp;はじめに出場選手の入力!F20,(IF(RIGHTB(E10,2)="中","J"&amp;はじめに出場選手の入力!F20,(IF(RIGHTB(E10,2)="高","H"&amp;はじめに出場選手の入力!F20,(IF(RIGHTB(E10,2)="一","A"&amp;はじめに出場選手の入力!F20,(IF(RIGHTB(E10,2)="大","D"&amp;はじめに出場選手の入力!F20,"")))))))))</f>
        <v/>
      </c>
      <c r="G10" s="68"/>
      <c r="H10" s="68"/>
      <c r="I10" s="183"/>
      <c r="J10" s="183"/>
      <c r="L10" s="1" t="str">
        <f t="shared" si="0"/>
        <v/>
      </c>
      <c r="O10" s="170"/>
      <c r="P10" s="170"/>
    </row>
    <row r="11" spans="1:18" ht="13.5" customHeight="1" x14ac:dyDescent="0.2">
      <c r="A11" s="1">
        <v>7</v>
      </c>
      <c r="B11" s="2" t="str">
        <f>IF(はじめに出場選手の入力!B21="","",はじめに出場選手の入力!B21)</f>
        <v/>
      </c>
      <c r="C11" s="2" t="str">
        <f>IF(はじめに出場選手の入力!C21="","",はじめに出場選手の入力!C21)</f>
        <v/>
      </c>
      <c r="D11" s="2" t="str">
        <f>IF(はじめに出場選手の入力!D21="","",はじめに出場選手の入力!D21)</f>
        <v/>
      </c>
      <c r="E11" s="2" t="str">
        <f>IF(はじめに出場選手の入力!E21="","",はじめに出場選手の入力!E21)</f>
        <v/>
      </c>
      <c r="F11" s="114" t="str">
        <f>IF(RIGHTB(E11,2)="小","S"&amp;はじめに出場選手の入力!F21,(IF(RIGHTB(E11,2)="中","J"&amp;はじめに出場選手の入力!F21,(IF(RIGHTB(E11,2)="高","H"&amp;はじめに出場選手の入力!F21,(IF(RIGHTB(E11,2)="一","A"&amp;はじめに出場選手の入力!F21,(IF(RIGHTB(E11,2)="大","D"&amp;はじめに出場選手の入力!F21,"")))))))))</f>
        <v/>
      </c>
      <c r="G11" s="68"/>
      <c r="H11" s="68"/>
      <c r="I11" s="183"/>
      <c r="J11" s="183"/>
      <c r="L11" s="1" t="str">
        <f t="shared" si="0"/>
        <v/>
      </c>
      <c r="O11" s="170"/>
      <c r="P11" s="170"/>
    </row>
    <row r="12" spans="1:18" ht="13.5" customHeight="1" x14ac:dyDescent="0.2">
      <c r="A12" s="1">
        <v>8</v>
      </c>
      <c r="B12" s="2" t="str">
        <f>IF(はじめに出場選手の入力!B22="","",はじめに出場選手の入力!B22)</f>
        <v/>
      </c>
      <c r="C12" s="2" t="str">
        <f>IF(はじめに出場選手の入力!C22="","",はじめに出場選手の入力!C22)</f>
        <v/>
      </c>
      <c r="D12" s="2" t="str">
        <f>IF(はじめに出場選手の入力!D22="","",はじめに出場選手の入力!D22)</f>
        <v/>
      </c>
      <c r="E12" s="2" t="str">
        <f>IF(はじめに出場選手の入力!E22="","",はじめに出場選手の入力!E22)</f>
        <v/>
      </c>
      <c r="F12" s="114" t="str">
        <f>IF(RIGHTB(E12,2)="小","S"&amp;はじめに出場選手の入力!F22,(IF(RIGHTB(E12,2)="中","J"&amp;はじめに出場選手の入力!F22,(IF(RIGHTB(E12,2)="高","H"&amp;はじめに出場選手の入力!F22,(IF(RIGHTB(E12,2)="一","A"&amp;はじめに出場選手の入力!F22,(IF(RIGHTB(E12,2)="大","D"&amp;はじめに出場選手の入力!F22,"")))))))))</f>
        <v/>
      </c>
      <c r="G12" s="68"/>
      <c r="H12" s="68"/>
      <c r="I12" s="183"/>
      <c r="J12" s="183"/>
      <c r="L12" s="1" t="str">
        <f t="shared" si="0"/>
        <v/>
      </c>
      <c r="O12" s="170"/>
      <c r="P12" s="170"/>
    </row>
    <row r="13" spans="1:18" ht="13.5" customHeight="1" x14ac:dyDescent="0.2">
      <c r="A13" s="1">
        <v>9</v>
      </c>
      <c r="B13" s="2" t="str">
        <f>IF(はじめに出場選手の入力!B23="","",はじめに出場選手の入力!B23)</f>
        <v/>
      </c>
      <c r="C13" s="2" t="str">
        <f>IF(はじめに出場選手の入力!C23="","",はじめに出場選手の入力!C23)</f>
        <v/>
      </c>
      <c r="D13" s="2" t="str">
        <f>IF(はじめに出場選手の入力!D23="","",はじめに出場選手の入力!D23)</f>
        <v/>
      </c>
      <c r="E13" s="2" t="str">
        <f>IF(はじめに出場選手の入力!E23="","",はじめに出場選手の入力!E23)</f>
        <v/>
      </c>
      <c r="F13" s="114" t="str">
        <f>IF(RIGHTB(E13,2)="小","S"&amp;はじめに出場選手の入力!F23,(IF(RIGHTB(E13,2)="中","J"&amp;はじめに出場選手の入力!F23,(IF(RIGHTB(E13,2)="高","H"&amp;はじめに出場選手の入力!F23,(IF(RIGHTB(E13,2)="一","A"&amp;はじめに出場選手の入力!F23,(IF(RIGHTB(E13,2)="大","D"&amp;はじめに出場選手の入力!F23,"")))))))))</f>
        <v/>
      </c>
      <c r="G13" s="68"/>
      <c r="H13" s="68"/>
      <c r="I13" s="183"/>
      <c r="J13" s="183"/>
      <c r="L13" s="1" t="str">
        <f t="shared" si="0"/>
        <v/>
      </c>
      <c r="O13" s="170"/>
      <c r="P13" s="170"/>
    </row>
    <row r="14" spans="1:18" x14ac:dyDescent="0.2">
      <c r="A14" s="1">
        <v>10</v>
      </c>
      <c r="B14" s="2" t="str">
        <f>IF(はじめに出場選手の入力!B24="","",はじめに出場選手の入力!B24)</f>
        <v/>
      </c>
      <c r="C14" s="2" t="str">
        <f>IF(はじめに出場選手の入力!C24="","",はじめに出場選手の入力!C24)</f>
        <v/>
      </c>
      <c r="D14" s="2" t="str">
        <f>IF(はじめに出場選手の入力!D24="","",はじめに出場選手の入力!D24)</f>
        <v/>
      </c>
      <c r="E14" s="2" t="str">
        <f>IF(はじめに出場選手の入力!E24="","",はじめに出場選手の入力!E24)</f>
        <v/>
      </c>
      <c r="F14" s="114" t="str">
        <f>IF(RIGHTB(E14,2)="小","S"&amp;はじめに出場選手の入力!F24,(IF(RIGHTB(E14,2)="中","J"&amp;はじめに出場選手の入力!F24,(IF(RIGHTB(E14,2)="高","H"&amp;はじめに出場選手の入力!F24,(IF(RIGHTB(E14,2)="一","A"&amp;はじめに出場選手の入力!F24,(IF(RIGHTB(E14,2)="大","D"&amp;はじめに出場選手の入力!F24,"")))))))))</f>
        <v/>
      </c>
      <c r="G14" s="68"/>
      <c r="H14" s="68"/>
      <c r="I14" s="183"/>
      <c r="J14" s="183"/>
      <c r="L14" s="1" t="str">
        <f t="shared" si="0"/>
        <v/>
      </c>
    </row>
    <row r="15" spans="1:18" x14ac:dyDescent="0.2">
      <c r="A15" s="1">
        <v>11</v>
      </c>
      <c r="B15" s="2" t="str">
        <f>IF(はじめに出場選手の入力!B25="","",はじめに出場選手の入力!B25)</f>
        <v/>
      </c>
      <c r="C15" s="2" t="str">
        <f>IF(はじめに出場選手の入力!C25="","",はじめに出場選手の入力!C25)</f>
        <v/>
      </c>
      <c r="D15" s="2" t="str">
        <f>IF(はじめに出場選手の入力!D25="","",はじめに出場選手の入力!D25)</f>
        <v/>
      </c>
      <c r="E15" s="2" t="str">
        <f>IF(はじめに出場選手の入力!E25="","",はじめに出場選手の入力!E25)</f>
        <v/>
      </c>
      <c r="F15" s="114" t="str">
        <f>IF(RIGHTB(E15,2)="小","S"&amp;はじめに出場選手の入力!F25,(IF(RIGHTB(E15,2)="中","J"&amp;はじめに出場選手の入力!F25,(IF(RIGHTB(E15,2)="高","H"&amp;はじめに出場選手の入力!F25,(IF(RIGHTB(E15,2)="一","A"&amp;はじめに出場選手の入力!F25,(IF(RIGHTB(E15,2)="大","D"&amp;はじめに出場選手の入力!F25,"")))))))))</f>
        <v/>
      </c>
      <c r="G15" s="68"/>
      <c r="H15" s="68"/>
      <c r="I15" s="183"/>
      <c r="J15" s="183"/>
      <c r="L15" s="1" t="str">
        <f t="shared" si="0"/>
        <v/>
      </c>
    </row>
    <row r="16" spans="1:18" x14ac:dyDescent="0.2">
      <c r="A16" s="1">
        <v>12</v>
      </c>
      <c r="B16" s="2" t="str">
        <f>IF(はじめに出場選手の入力!B26="","",はじめに出場選手の入力!B26)</f>
        <v/>
      </c>
      <c r="C16" s="2" t="str">
        <f>IF(はじめに出場選手の入力!C26="","",はじめに出場選手の入力!C26)</f>
        <v/>
      </c>
      <c r="D16" s="2" t="str">
        <f>IF(はじめに出場選手の入力!D26="","",はじめに出場選手の入力!D26)</f>
        <v/>
      </c>
      <c r="E16" s="2" t="str">
        <f>IF(はじめに出場選手の入力!E26="","",はじめに出場選手の入力!E26)</f>
        <v/>
      </c>
      <c r="F16" s="114" t="str">
        <f>IF(RIGHTB(E16,2)="小","S"&amp;はじめに出場選手の入力!F26,(IF(RIGHTB(E16,2)="中","J"&amp;はじめに出場選手の入力!F26,(IF(RIGHTB(E16,2)="高","H"&amp;はじめに出場選手の入力!F26,(IF(RIGHTB(E16,2)="一","A"&amp;はじめに出場選手の入力!F26,(IF(RIGHTB(E16,2)="大","D"&amp;はじめに出場選手の入力!F26,"")))))))))</f>
        <v/>
      </c>
      <c r="G16" s="68"/>
      <c r="H16" s="68"/>
      <c r="I16" s="183"/>
      <c r="J16" s="183"/>
      <c r="L16" s="1" t="str">
        <f t="shared" si="0"/>
        <v/>
      </c>
    </row>
    <row r="17" spans="1:12" x14ac:dyDescent="0.2">
      <c r="A17" s="1">
        <v>13</v>
      </c>
      <c r="B17" s="2" t="str">
        <f>IF(はじめに出場選手の入力!B27="","",はじめに出場選手の入力!B27)</f>
        <v/>
      </c>
      <c r="C17" s="2" t="str">
        <f>IF(はじめに出場選手の入力!C27="","",はじめに出場選手の入力!C27)</f>
        <v/>
      </c>
      <c r="D17" s="2" t="str">
        <f>IF(はじめに出場選手の入力!D27="","",はじめに出場選手の入力!D27)</f>
        <v/>
      </c>
      <c r="E17" s="2" t="str">
        <f>IF(はじめに出場選手の入力!E27="","",はじめに出場選手の入力!E27)</f>
        <v/>
      </c>
      <c r="F17" s="114" t="str">
        <f>IF(RIGHTB(E17,2)="小","S"&amp;はじめに出場選手の入力!F27,(IF(RIGHTB(E17,2)="中","J"&amp;はじめに出場選手の入力!F27,(IF(RIGHTB(E17,2)="高","H"&amp;はじめに出場選手の入力!F27,(IF(RIGHTB(E17,2)="一","A"&amp;はじめに出場選手の入力!F27,(IF(RIGHTB(E17,2)="大","D"&amp;はじめに出場選手の入力!F27,"")))))))))</f>
        <v/>
      </c>
      <c r="G17" s="68"/>
      <c r="H17" s="68"/>
      <c r="I17" s="183"/>
      <c r="J17" s="183"/>
      <c r="L17" s="1" t="str">
        <f t="shared" si="0"/>
        <v/>
      </c>
    </row>
    <row r="18" spans="1:12" x14ac:dyDescent="0.2">
      <c r="A18" s="1">
        <v>14</v>
      </c>
      <c r="B18" s="2" t="str">
        <f>IF(はじめに出場選手の入力!B28="","",はじめに出場選手の入力!B28)</f>
        <v/>
      </c>
      <c r="C18" s="2" t="str">
        <f>IF(はじめに出場選手の入力!C28="","",はじめに出場選手の入力!C28)</f>
        <v/>
      </c>
      <c r="D18" s="2" t="str">
        <f>IF(はじめに出場選手の入力!D28="","",はじめに出場選手の入力!D28)</f>
        <v/>
      </c>
      <c r="E18" s="2" t="str">
        <f>IF(はじめに出場選手の入力!E28="","",はじめに出場選手の入力!E28)</f>
        <v/>
      </c>
      <c r="F18" s="114" t="str">
        <f>IF(RIGHTB(E18,2)="小","S"&amp;はじめに出場選手の入力!F28,(IF(RIGHTB(E18,2)="中","J"&amp;はじめに出場選手の入力!F28,(IF(RIGHTB(E18,2)="高","H"&amp;はじめに出場選手の入力!F28,(IF(RIGHTB(E18,2)="一","A"&amp;はじめに出場選手の入力!F28,(IF(RIGHTB(E18,2)="大","D"&amp;はじめに出場選手の入力!F28,"")))))))))</f>
        <v/>
      </c>
      <c r="G18" s="68"/>
      <c r="H18" s="68"/>
      <c r="I18" s="183"/>
      <c r="J18" s="183"/>
      <c r="L18" s="1" t="str">
        <f t="shared" si="0"/>
        <v/>
      </c>
    </row>
    <row r="19" spans="1:12" x14ac:dyDescent="0.2">
      <c r="A19" s="1">
        <v>15</v>
      </c>
      <c r="B19" s="2" t="str">
        <f>IF(はじめに出場選手の入力!B29="","",はじめに出場選手の入力!B29)</f>
        <v/>
      </c>
      <c r="C19" s="2" t="str">
        <f>IF(はじめに出場選手の入力!C29="","",はじめに出場選手の入力!C29)</f>
        <v/>
      </c>
      <c r="D19" s="2" t="str">
        <f>IF(はじめに出場選手の入力!D29="","",はじめに出場選手の入力!D29)</f>
        <v/>
      </c>
      <c r="E19" s="2" t="str">
        <f>IF(はじめに出場選手の入力!E29="","",はじめに出場選手の入力!E29)</f>
        <v/>
      </c>
      <c r="F19" s="114" t="str">
        <f>IF(RIGHTB(E19,2)="小","S"&amp;はじめに出場選手の入力!F29,(IF(RIGHTB(E19,2)="中","J"&amp;はじめに出場選手の入力!F29,(IF(RIGHTB(E19,2)="高","H"&amp;はじめに出場選手の入力!F29,(IF(RIGHTB(E19,2)="一","A"&amp;はじめに出場選手の入力!F29,(IF(RIGHTB(E19,2)="大","D"&amp;はじめに出場選手の入力!F29,"")))))))))</f>
        <v/>
      </c>
      <c r="G19" s="68"/>
      <c r="H19" s="68"/>
      <c r="I19" s="183"/>
      <c r="J19" s="183"/>
      <c r="L19" s="1" t="str">
        <f t="shared" si="0"/>
        <v/>
      </c>
    </row>
    <row r="20" spans="1:12" x14ac:dyDescent="0.2">
      <c r="A20" s="1">
        <v>16</v>
      </c>
      <c r="B20" s="2" t="str">
        <f>IF(はじめに出場選手の入力!B30="","",はじめに出場選手の入力!B30)</f>
        <v/>
      </c>
      <c r="C20" s="2" t="str">
        <f>IF(はじめに出場選手の入力!C30="","",はじめに出場選手の入力!C30)</f>
        <v/>
      </c>
      <c r="D20" s="2" t="str">
        <f>IF(はじめに出場選手の入力!D30="","",はじめに出場選手の入力!D30)</f>
        <v/>
      </c>
      <c r="E20" s="2" t="str">
        <f>IF(はじめに出場選手の入力!E30="","",はじめに出場選手の入力!E30)</f>
        <v/>
      </c>
      <c r="F20" s="114" t="str">
        <f>IF(RIGHTB(E20,2)="小","S"&amp;はじめに出場選手の入力!F30,(IF(RIGHTB(E20,2)="中","J"&amp;はじめに出場選手の入力!F30,(IF(RIGHTB(E20,2)="高","H"&amp;はじめに出場選手の入力!F30,(IF(RIGHTB(E20,2)="一","A"&amp;はじめに出場選手の入力!F30,(IF(RIGHTB(E20,2)="大","D"&amp;はじめに出場選手の入力!F30,"")))))))))</f>
        <v/>
      </c>
      <c r="G20" s="68"/>
      <c r="H20" s="68"/>
      <c r="I20" s="183"/>
      <c r="J20" s="183"/>
      <c r="L20" s="1" t="str">
        <f t="shared" si="0"/>
        <v/>
      </c>
    </row>
    <row r="21" spans="1:12" x14ac:dyDescent="0.2">
      <c r="A21" s="1">
        <v>17</v>
      </c>
      <c r="B21" s="2" t="str">
        <f>IF(はじめに出場選手の入力!B31="","",はじめに出場選手の入力!B31)</f>
        <v/>
      </c>
      <c r="C21" s="2" t="str">
        <f>IF(はじめに出場選手の入力!C31="","",はじめに出場選手の入力!C31)</f>
        <v/>
      </c>
      <c r="D21" s="2" t="str">
        <f>IF(はじめに出場選手の入力!D31="","",はじめに出場選手の入力!D31)</f>
        <v/>
      </c>
      <c r="E21" s="2" t="str">
        <f>IF(はじめに出場選手の入力!E31="","",はじめに出場選手の入力!E31)</f>
        <v/>
      </c>
      <c r="F21" s="114" t="str">
        <f>IF(RIGHTB(E21,2)="小","S"&amp;はじめに出場選手の入力!F31,(IF(RIGHTB(E21,2)="中","J"&amp;はじめに出場選手の入力!F31,(IF(RIGHTB(E21,2)="高","H"&amp;はじめに出場選手の入力!F31,(IF(RIGHTB(E21,2)="一","A"&amp;はじめに出場選手の入力!F31,(IF(RIGHTB(E21,2)="大","D"&amp;はじめに出場選手の入力!F31,"")))))))))</f>
        <v/>
      </c>
      <c r="G21" s="68"/>
      <c r="H21" s="68"/>
      <c r="I21" s="183"/>
      <c r="J21" s="183"/>
      <c r="L21" s="1" t="str">
        <f t="shared" si="0"/>
        <v/>
      </c>
    </row>
    <row r="22" spans="1:12" x14ac:dyDescent="0.2">
      <c r="A22" s="1">
        <v>18</v>
      </c>
      <c r="B22" s="2" t="str">
        <f>IF(はじめに出場選手の入力!B32="","",はじめに出場選手の入力!B32)</f>
        <v/>
      </c>
      <c r="C22" s="2" t="str">
        <f>IF(はじめに出場選手の入力!C32="","",はじめに出場選手の入力!C32)</f>
        <v/>
      </c>
      <c r="D22" s="2" t="str">
        <f>IF(はじめに出場選手の入力!D32="","",はじめに出場選手の入力!D32)</f>
        <v/>
      </c>
      <c r="E22" s="2" t="str">
        <f>IF(はじめに出場選手の入力!E32="","",はじめに出場選手の入力!E32)</f>
        <v/>
      </c>
      <c r="F22" s="114" t="str">
        <f>IF(RIGHTB(E22,2)="小","S"&amp;はじめに出場選手の入力!F32,(IF(RIGHTB(E22,2)="中","J"&amp;はじめに出場選手の入力!F32,(IF(RIGHTB(E22,2)="高","H"&amp;はじめに出場選手の入力!F32,(IF(RIGHTB(E22,2)="一","A"&amp;はじめに出場選手の入力!F32,(IF(RIGHTB(E22,2)="大","D"&amp;はじめに出場選手の入力!F32,"")))))))))</f>
        <v/>
      </c>
      <c r="G22" s="68"/>
      <c r="H22" s="68"/>
      <c r="I22" s="183"/>
      <c r="J22" s="183"/>
      <c r="L22" s="1" t="str">
        <f t="shared" si="0"/>
        <v/>
      </c>
    </row>
    <row r="23" spans="1:12" x14ac:dyDescent="0.2">
      <c r="A23" s="1">
        <v>19</v>
      </c>
      <c r="B23" s="2" t="str">
        <f>IF(はじめに出場選手の入力!B33="","",はじめに出場選手の入力!B33)</f>
        <v/>
      </c>
      <c r="C23" s="2" t="str">
        <f>IF(はじめに出場選手の入力!C33="","",はじめに出場選手の入力!C33)</f>
        <v/>
      </c>
      <c r="D23" s="2" t="str">
        <f>IF(はじめに出場選手の入力!D33="","",はじめに出場選手の入力!D33)</f>
        <v/>
      </c>
      <c r="E23" s="2" t="str">
        <f>IF(はじめに出場選手の入力!E33="","",はじめに出場選手の入力!E33)</f>
        <v/>
      </c>
      <c r="F23" s="114" t="str">
        <f>IF(RIGHTB(E23,2)="小","S"&amp;はじめに出場選手の入力!F33,(IF(RIGHTB(E23,2)="中","J"&amp;はじめに出場選手の入力!F33,(IF(RIGHTB(E23,2)="高","H"&amp;はじめに出場選手の入力!F33,(IF(RIGHTB(E23,2)="一","A"&amp;はじめに出場選手の入力!F33,(IF(RIGHTB(E23,2)="大","D"&amp;はじめに出場選手の入力!F33,"")))))))))</f>
        <v/>
      </c>
      <c r="G23" s="68"/>
      <c r="H23" s="68"/>
      <c r="I23" s="183"/>
      <c r="J23" s="183"/>
      <c r="L23" s="1" t="str">
        <f t="shared" si="0"/>
        <v/>
      </c>
    </row>
    <row r="24" spans="1:12" x14ac:dyDescent="0.2">
      <c r="A24" s="1">
        <v>20</v>
      </c>
      <c r="B24" s="2" t="str">
        <f>IF(はじめに出場選手の入力!B34="","",はじめに出場選手の入力!B34)</f>
        <v/>
      </c>
      <c r="C24" s="2" t="str">
        <f>IF(はじめに出場選手の入力!C34="","",はじめに出場選手の入力!C34)</f>
        <v/>
      </c>
      <c r="D24" s="2" t="str">
        <f>IF(はじめに出場選手の入力!D34="","",はじめに出場選手の入力!D34)</f>
        <v/>
      </c>
      <c r="E24" s="2" t="str">
        <f>IF(はじめに出場選手の入力!E34="","",はじめに出場選手の入力!E34)</f>
        <v/>
      </c>
      <c r="F24" s="114" t="str">
        <f>IF(RIGHTB(E24,2)="小","S"&amp;はじめに出場選手の入力!F34,(IF(RIGHTB(E24,2)="中","J"&amp;はじめに出場選手の入力!F34,(IF(RIGHTB(E24,2)="高","H"&amp;はじめに出場選手の入力!F34,(IF(RIGHTB(E24,2)="一","A"&amp;はじめに出場選手の入力!F34,(IF(RIGHTB(E24,2)="大","D"&amp;はじめに出場選手の入力!F34,"")))))))))</f>
        <v/>
      </c>
      <c r="G24" s="68"/>
      <c r="H24" s="68"/>
      <c r="I24" s="183"/>
      <c r="J24" s="183"/>
      <c r="L24" s="1" t="str">
        <f t="shared" si="0"/>
        <v/>
      </c>
    </row>
    <row r="25" spans="1:12" x14ac:dyDescent="0.2">
      <c r="A25" s="1">
        <v>21</v>
      </c>
      <c r="B25" s="2" t="str">
        <f>IF(はじめに出場選手の入力!B35="","",はじめに出場選手の入力!B35)</f>
        <v/>
      </c>
      <c r="C25" s="2" t="str">
        <f>IF(はじめに出場選手の入力!C35="","",はじめに出場選手の入力!C35)</f>
        <v/>
      </c>
      <c r="D25" s="2" t="str">
        <f>IF(はじめに出場選手の入力!D35="","",はじめに出場選手の入力!D35)</f>
        <v/>
      </c>
      <c r="E25" s="2" t="str">
        <f>IF(はじめに出場選手の入力!E35="","",はじめに出場選手の入力!E35)</f>
        <v/>
      </c>
      <c r="F25" s="114" t="str">
        <f>IF(RIGHTB(E25,2)="小","S"&amp;はじめに出場選手の入力!F35,(IF(RIGHTB(E25,2)="中","J"&amp;はじめに出場選手の入力!F35,(IF(RIGHTB(E25,2)="高","H"&amp;はじめに出場選手の入力!F35,(IF(RIGHTB(E25,2)="一","A"&amp;はじめに出場選手の入力!F35,(IF(RIGHTB(E25,2)="大","D"&amp;はじめに出場選手の入力!F35,"")))))))))</f>
        <v/>
      </c>
      <c r="G25" s="68"/>
      <c r="H25" s="68"/>
      <c r="I25" s="183"/>
      <c r="J25" s="183"/>
      <c r="L25" s="1" t="str">
        <f t="shared" si="0"/>
        <v/>
      </c>
    </row>
    <row r="26" spans="1:12" x14ac:dyDescent="0.2">
      <c r="A26" s="1">
        <v>22</v>
      </c>
      <c r="B26" s="2" t="str">
        <f>IF(はじめに出場選手の入力!B36="","",はじめに出場選手の入力!B36)</f>
        <v/>
      </c>
      <c r="C26" s="2" t="str">
        <f>IF(はじめに出場選手の入力!C36="","",はじめに出場選手の入力!C36)</f>
        <v/>
      </c>
      <c r="D26" s="2" t="str">
        <f>IF(はじめに出場選手の入力!D36="","",はじめに出場選手の入力!D36)</f>
        <v/>
      </c>
      <c r="E26" s="2" t="str">
        <f>IF(はじめに出場選手の入力!E36="","",はじめに出場選手の入力!E36)</f>
        <v/>
      </c>
      <c r="F26" s="114" t="str">
        <f>IF(RIGHTB(E26,2)="小","S"&amp;はじめに出場選手の入力!F36,(IF(RIGHTB(E26,2)="中","J"&amp;はじめに出場選手の入力!F36,(IF(RIGHTB(E26,2)="高","H"&amp;はじめに出場選手の入力!F36,(IF(RIGHTB(E26,2)="一","A"&amp;はじめに出場選手の入力!F36,(IF(RIGHTB(E26,2)="大","D"&amp;はじめに出場選手の入力!F36,"")))))))))</f>
        <v/>
      </c>
      <c r="G26" s="68"/>
      <c r="H26" s="68"/>
      <c r="I26" s="183"/>
      <c r="J26" s="183"/>
      <c r="L26" s="1" t="str">
        <f t="shared" si="0"/>
        <v/>
      </c>
    </row>
    <row r="27" spans="1:12" x14ac:dyDescent="0.2">
      <c r="A27" s="1">
        <v>23</v>
      </c>
      <c r="B27" s="2" t="str">
        <f>IF(はじめに出場選手の入力!B37="","",はじめに出場選手の入力!B37)</f>
        <v/>
      </c>
      <c r="C27" s="2" t="str">
        <f>IF(はじめに出場選手の入力!C37="","",はじめに出場選手の入力!C37)</f>
        <v/>
      </c>
      <c r="D27" s="2" t="str">
        <f>IF(はじめに出場選手の入力!D37="","",はじめに出場選手の入力!D37)</f>
        <v/>
      </c>
      <c r="E27" s="2" t="str">
        <f>IF(はじめに出場選手の入力!E37="","",はじめに出場選手の入力!E37)</f>
        <v/>
      </c>
      <c r="F27" s="114" t="str">
        <f>IF(RIGHTB(E27,2)="小","S"&amp;はじめに出場選手の入力!F37,(IF(RIGHTB(E27,2)="中","J"&amp;はじめに出場選手の入力!F37,(IF(RIGHTB(E27,2)="高","H"&amp;はじめに出場選手の入力!F37,(IF(RIGHTB(E27,2)="一","A"&amp;はじめに出場選手の入力!F37,(IF(RIGHTB(E27,2)="大","D"&amp;はじめに出場選手の入力!F37,"")))))))))</f>
        <v/>
      </c>
      <c r="G27" s="68"/>
      <c r="H27" s="68"/>
      <c r="I27" s="183"/>
      <c r="J27" s="183"/>
      <c r="L27" s="1" t="str">
        <f t="shared" si="0"/>
        <v/>
      </c>
    </row>
    <row r="28" spans="1:12" x14ac:dyDescent="0.2">
      <c r="A28" s="1">
        <v>24</v>
      </c>
      <c r="B28" s="2" t="str">
        <f>IF(はじめに出場選手の入力!B38="","",はじめに出場選手の入力!B38)</f>
        <v/>
      </c>
      <c r="C28" s="2" t="str">
        <f>IF(はじめに出場選手の入力!C38="","",はじめに出場選手の入力!C38)</f>
        <v/>
      </c>
      <c r="D28" s="2" t="str">
        <f>IF(はじめに出場選手の入力!D38="","",はじめに出場選手の入力!D38)</f>
        <v/>
      </c>
      <c r="E28" s="2" t="str">
        <f>IF(はじめに出場選手の入力!E38="","",はじめに出場選手の入力!E38)</f>
        <v/>
      </c>
      <c r="F28" s="114" t="str">
        <f>IF(RIGHTB(E28,2)="小","S"&amp;はじめに出場選手の入力!F38,(IF(RIGHTB(E28,2)="中","J"&amp;はじめに出場選手の入力!F38,(IF(RIGHTB(E28,2)="高","H"&amp;はじめに出場選手の入力!F38,(IF(RIGHTB(E28,2)="一","A"&amp;はじめに出場選手の入力!F38,(IF(RIGHTB(E28,2)="大","D"&amp;はじめに出場選手の入力!F38,"")))))))))</f>
        <v/>
      </c>
      <c r="G28" s="68"/>
      <c r="H28" s="68"/>
      <c r="I28" s="183"/>
      <c r="J28" s="183"/>
      <c r="L28" s="1" t="str">
        <f t="shared" si="0"/>
        <v/>
      </c>
    </row>
    <row r="29" spans="1:12" x14ac:dyDescent="0.2">
      <c r="A29" s="1">
        <v>25</v>
      </c>
      <c r="B29" s="2" t="str">
        <f>IF(はじめに出場選手の入力!B39="","",はじめに出場選手の入力!B39)</f>
        <v/>
      </c>
      <c r="C29" s="2" t="str">
        <f>IF(はじめに出場選手の入力!C39="","",はじめに出場選手の入力!C39)</f>
        <v/>
      </c>
      <c r="D29" s="2" t="str">
        <f>IF(はじめに出場選手の入力!D39="","",はじめに出場選手の入力!D39)</f>
        <v/>
      </c>
      <c r="E29" s="2" t="str">
        <f>IF(はじめに出場選手の入力!E39="","",はじめに出場選手の入力!E39)</f>
        <v/>
      </c>
      <c r="F29" s="114" t="str">
        <f>IF(RIGHTB(E29,2)="小","S"&amp;はじめに出場選手の入力!F39,(IF(RIGHTB(E29,2)="中","J"&amp;はじめに出場選手の入力!F39,(IF(RIGHTB(E29,2)="高","H"&amp;はじめに出場選手の入力!F39,(IF(RIGHTB(E29,2)="一","A"&amp;はじめに出場選手の入力!F39,(IF(RIGHTB(E29,2)="大","D"&amp;はじめに出場選手の入力!F39,"")))))))))</f>
        <v/>
      </c>
      <c r="G29" s="68"/>
      <c r="H29" s="68"/>
      <c r="I29" s="183"/>
      <c r="J29" s="183"/>
      <c r="L29" s="1" t="str">
        <f t="shared" si="0"/>
        <v/>
      </c>
    </row>
    <row r="30" spans="1:12" x14ac:dyDescent="0.2">
      <c r="A30" s="1">
        <v>26</v>
      </c>
      <c r="B30" s="2" t="str">
        <f>IF(はじめに出場選手の入力!B40="","",はじめに出場選手の入力!B40)</f>
        <v/>
      </c>
      <c r="C30" s="2" t="str">
        <f>IF(はじめに出場選手の入力!C40="","",はじめに出場選手の入力!C40)</f>
        <v/>
      </c>
      <c r="D30" s="2" t="str">
        <f>IF(はじめに出場選手の入力!D40="","",はじめに出場選手の入力!D40)</f>
        <v/>
      </c>
      <c r="E30" s="2" t="str">
        <f>IF(はじめに出場選手の入力!E40="","",はじめに出場選手の入力!E40)</f>
        <v/>
      </c>
      <c r="F30" s="114" t="str">
        <f>IF(RIGHTB(E30,2)="小","S"&amp;はじめに出場選手の入力!F40,(IF(RIGHTB(E30,2)="中","J"&amp;はじめに出場選手の入力!F40,(IF(RIGHTB(E30,2)="高","H"&amp;はじめに出場選手の入力!F40,(IF(RIGHTB(E30,2)="一","A"&amp;はじめに出場選手の入力!F40,(IF(RIGHTB(E30,2)="大","D"&amp;はじめに出場選手の入力!F40,"")))))))))</f>
        <v/>
      </c>
      <c r="G30" s="68"/>
      <c r="H30" s="68"/>
      <c r="I30" s="183"/>
      <c r="J30" s="183"/>
      <c r="L30" s="1" t="str">
        <f t="shared" si="0"/>
        <v/>
      </c>
    </row>
    <row r="31" spans="1:12" x14ac:dyDescent="0.2">
      <c r="A31" s="1">
        <v>27</v>
      </c>
      <c r="B31" s="2" t="str">
        <f>IF(はじめに出場選手の入力!B41="","",はじめに出場選手の入力!B41)</f>
        <v/>
      </c>
      <c r="C31" s="2" t="str">
        <f>IF(はじめに出場選手の入力!C41="","",はじめに出場選手の入力!C41)</f>
        <v/>
      </c>
      <c r="D31" s="2" t="str">
        <f>IF(はじめに出場選手の入力!D41="","",はじめに出場選手の入力!D41)</f>
        <v/>
      </c>
      <c r="E31" s="2" t="str">
        <f>IF(はじめに出場選手の入力!E41="","",はじめに出場選手の入力!E41)</f>
        <v/>
      </c>
      <c r="F31" s="114" t="str">
        <f>IF(RIGHTB(E31,2)="小","S"&amp;はじめに出場選手の入力!F41,(IF(RIGHTB(E31,2)="中","J"&amp;はじめに出場選手の入力!F41,(IF(RIGHTB(E31,2)="高","H"&amp;はじめに出場選手の入力!F41,(IF(RIGHTB(E31,2)="一","A"&amp;はじめに出場選手の入力!F41,(IF(RIGHTB(E31,2)="大","D"&amp;はじめに出場選手の入力!F41,"")))))))))</f>
        <v/>
      </c>
      <c r="G31" s="68"/>
      <c r="H31" s="68"/>
      <c r="I31" s="183"/>
      <c r="J31" s="183"/>
      <c r="L31" s="1" t="str">
        <f t="shared" si="0"/>
        <v/>
      </c>
    </row>
    <row r="32" spans="1:12" x14ac:dyDescent="0.2">
      <c r="A32" s="1">
        <v>28</v>
      </c>
      <c r="B32" s="2" t="str">
        <f>IF(はじめに出場選手の入力!B42="","",はじめに出場選手の入力!B42)</f>
        <v/>
      </c>
      <c r="C32" s="2" t="str">
        <f>IF(はじめに出場選手の入力!C42="","",はじめに出場選手の入力!C42)</f>
        <v/>
      </c>
      <c r="D32" s="2" t="str">
        <f>IF(はじめに出場選手の入力!D42="","",はじめに出場選手の入力!D42)</f>
        <v/>
      </c>
      <c r="E32" s="2" t="str">
        <f>IF(はじめに出場選手の入力!E42="","",はじめに出場選手の入力!E42)</f>
        <v/>
      </c>
      <c r="F32" s="114" t="str">
        <f>IF(RIGHTB(E32,2)="小","S"&amp;はじめに出場選手の入力!F42,(IF(RIGHTB(E32,2)="中","J"&amp;はじめに出場選手の入力!F42,(IF(RIGHTB(E32,2)="高","H"&amp;はじめに出場選手の入力!F42,(IF(RIGHTB(E32,2)="一","A"&amp;はじめに出場選手の入力!F42,(IF(RIGHTB(E32,2)="大","D"&amp;はじめに出場選手の入力!F42,"")))))))))</f>
        <v/>
      </c>
      <c r="G32" s="68"/>
      <c r="H32" s="68"/>
      <c r="I32" s="183"/>
      <c r="J32" s="183"/>
      <c r="L32" s="1" t="str">
        <f t="shared" si="0"/>
        <v/>
      </c>
    </row>
    <row r="33" spans="1:19" ht="13.5" customHeight="1" x14ac:dyDescent="0.2">
      <c r="A33" s="1">
        <v>29</v>
      </c>
      <c r="B33" s="2" t="str">
        <f>IF(はじめに出場選手の入力!B43="","",はじめに出場選手の入力!B43)</f>
        <v/>
      </c>
      <c r="C33" s="2" t="str">
        <f>IF(はじめに出場選手の入力!C43="","",はじめに出場選手の入力!C43)</f>
        <v/>
      </c>
      <c r="D33" s="2" t="str">
        <f>IF(はじめに出場選手の入力!D43="","",はじめに出場選手の入力!D43)</f>
        <v/>
      </c>
      <c r="E33" s="2" t="str">
        <f>IF(はじめに出場選手の入力!E43="","",はじめに出場選手の入力!E43)</f>
        <v/>
      </c>
      <c r="F33" s="114" t="str">
        <f>IF(RIGHTB(E33,2)="小","S"&amp;はじめに出場選手の入力!F43,(IF(RIGHTB(E33,2)="中","J"&amp;はじめに出場選手の入力!F43,(IF(RIGHTB(E33,2)="高","H"&amp;はじめに出場選手の入力!F43,(IF(RIGHTB(E33,2)="一","A"&amp;はじめに出場選手の入力!F43,(IF(RIGHTB(E33,2)="大","D"&amp;はじめに出場選手の入力!F43,"")))))))))</f>
        <v/>
      </c>
      <c r="G33" s="68"/>
      <c r="H33" s="68"/>
      <c r="I33" s="183"/>
      <c r="J33" s="183"/>
      <c r="L33" s="1" t="str">
        <f t="shared" si="0"/>
        <v/>
      </c>
    </row>
    <row r="34" spans="1:19" ht="13.5" customHeight="1" x14ac:dyDescent="0.2">
      <c r="A34" s="1">
        <v>30</v>
      </c>
      <c r="B34" s="2" t="str">
        <f>IF(はじめに出場選手の入力!B44="","",はじめに出場選手の入力!B44)</f>
        <v/>
      </c>
      <c r="C34" s="2" t="str">
        <f>IF(はじめに出場選手の入力!C44="","",はじめに出場選手の入力!C44)</f>
        <v/>
      </c>
      <c r="D34" s="2" t="str">
        <f>IF(はじめに出場選手の入力!D44="","",はじめに出場選手の入力!D44)</f>
        <v/>
      </c>
      <c r="E34" s="2" t="str">
        <f>IF(はじめに出場選手の入力!E44="","",はじめに出場選手の入力!E44)</f>
        <v/>
      </c>
      <c r="F34" s="114" t="str">
        <f>IF(RIGHTB(E34,2)="小","S"&amp;はじめに出場選手の入力!F44,(IF(RIGHTB(E34,2)="中","J"&amp;はじめに出場選手の入力!F44,(IF(RIGHTB(E34,2)="高","H"&amp;はじめに出場選手の入力!F44,(IF(RIGHTB(E34,2)="一","A"&amp;はじめに出場選手の入力!F44,(IF(RIGHTB(E34,2)="大","D"&amp;はじめに出場選手の入力!F44,"")))))))))</f>
        <v/>
      </c>
      <c r="G34" s="68"/>
      <c r="H34" s="68"/>
      <c r="I34" s="183"/>
      <c r="J34" s="183"/>
      <c r="L34" s="1" t="str">
        <f t="shared" si="0"/>
        <v/>
      </c>
      <c r="N34" s="62" t="s">
        <v>36</v>
      </c>
      <c r="O34" s="10" t="s">
        <v>267</v>
      </c>
      <c r="P34" s="11"/>
      <c r="R34" s="3" t="s">
        <v>270</v>
      </c>
      <c r="S34" s="3" t="s">
        <v>271</v>
      </c>
    </row>
    <row r="35" spans="1:19" ht="18.75" customHeight="1" x14ac:dyDescent="0.2">
      <c r="G35" s="161">
        <f>COUNTA(G5:G34)</f>
        <v>0</v>
      </c>
      <c r="H35" s="161">
        <f t="shared" ref="H35:J35" si="1">COUNTA(H5:H34)</f>
        <v>0</v>
      </c>
      <c r="I35" s="161">
        <f t="shared" si="1"/>
        <v>0</v>
      </c>
      <c r="J35" s="161">
        <f t="shared" si="1"/>
        <v>0</v>
      </c>
      <c r="N35" s="444">
        <f>SUM(L5:L34)</f>
        <v>0</v>
      </c>
      <c r="O35" s="444"/>
      <c r="P35" s="444"/>
      <c r="R35" s="3">
        <f>G35</f>
        <v>0</v>
      </c>
      <c r="S35" s="3">
        <f>I35</f>
        <v>0</v>
      </c>
    </row>
    <row r="36" spans="1:19" ht="14.25" customHeight="1" x14ac:dyDescent="0.2">
      <c r="C36" s="446" t="s">
        <v>35</v>
      </c>
      <c r="D36" t="s">
        <v>263</v>
      </c>
      <c r="N36" s="186"/>
      <c r="O36" s="186"/>
      <c r="P36" s="186"/>
    </row>
    <row r="37" spans="1:19" ht="13.5" customHeight="1" x14ac:dyDescent="0.2">
      <c r="C37" s="446"/>
      <c r="N37" s="62" t="s">
        <v>35</v>
      </c>
      <c r="O37" s="10" t="s">
        <v>267</v>
      </c>
      <c r="P37" s="11"/>
      <c r="R37" s="3" t="s">
        <v>270</v>
      </c>
      <c r="S37" s="3" t="s">
        <v>271</v>
      </c>
    </row>
    <row r="38" spans="1:19" ht="18.75" customHeight="1" x14ac:dyDescent="0.2">
      <c r="G38" s="449" t="s">
        <v>257</v>
      </c>
      <c r="H38" s="449"/>
      <c r="I38" s="450" t="s">
        <v>258</v>
      </c>
      <c r="J38" s="450"/>
      <c r="N38" s="445">
        <f>SUM(L40:L69)</f>
        <v>0</v>
      </c>
      <c r="O38" s="445"/>
      <c r="P38" s="445"/>
      <c r="R38" s="3">
        <f>G70</f>
        <v>0</v>
      </c>
      <c r="S38" s="3">
        <f>I70</f>
        <v>0</v>
      </c>
    </row>
    <row r="39" spans="1:19" ht="31.5" customHeight="1" x14ac:dyDescent="0.2">
      <c r="A39" s="1" t="s">
        <v>87</v>
      </c>
      <c r="B39" s="1" t="s">
        <v>88</v>
      </c>
      <c r="C39" s="3" t="s">
        <v>14</v>
      </c>
      <c r="D39" s="3" t="s">
        <v>15</v>
      </c>
      <c r="E39" s="3" t="s">
        <v>16</v>
      </c>
      <c r="F39" s="3" t="s">
        <v>17</v>
      </c>
      <c r="G39" s="226" t="s">
        <v>259</v>
      </c>
      <c r="H39" s="226" t="s">
        <v>260</v>
      </c>
      <c r="I39" s="227" t="s">
        <v>261</v>
      </c>
      <c r="J39" s="227" t="s">
        <v>262</v>
      </c>
      <c r="L39" s="171" t="s">
        <v>37</v>
      </c>
      <c r="N39" s="186"/>
      <c r="O39" s="199"/>
      <c r="P39" s="186"/>
    </row>
    <row r="40" spans="1:19" x14ac:dyDescent="0.2">
      <c r="A40" s="1">
        <v>1</v>
      </c>
      <c r="B40" s="2" t="str">
        <f>IF(はじめに出場選手の入力!I15="","",はじめに出場選手の入力!I15)</f>
        <v/>
      </c>
      <c r="C40" s="2" t="str">
        <f>IF(はじめに出場選手の入力!J15="","",はじめに出場選手の入力!J15)</f>
        <v/>
      </c>
      <c r="D40" s="2" t="str">
        <f>IF(はじめに出場選手の入力!K15="","",はじめに出場選手の入力!K15)</f>
        <v/>
      </c>
      <c r="E40" s="2" t="str">
        <f>IF(はじめに出場選手の入力!L15="","",はじめに出場選手の入力!L15)</f>
        <v/>
      </c>
      <c r="F40" s="114" t="str">
        <f>IF(RIGHTB(E40,2)="小","S"&amp;はじめに出場選手の入力!M15,(IF(RIGHTB(E40,2)="中","J"&amp;はじめに出場選手の入力!M15,(IF(RIGHTB(E40,2)="高","H"&amp;はじめに出場選手の入力!M15,(IF(RIGHTB(E40,2)="一","A"&amp;はじめに出場選手の入力!M15,(IF(RIGHTB(E40,2)="大","D"&amp;はじめに出場選手の入力!M15,"")))))))))</f>
        <v/>
      </c>
      <c r="G40" s="184"/>
      <c r="H40" s="184"/>
      <c r="I40" s="113"/>
      <c r="J40" s="113"/>
      <c r="L40" s="1" t="str">
        <f t="shared" ref="L40:L69" si="2">IF(COUNTA(G40:J40)&gt;=1,1,"")</f>
        <v/>
      </c>
    </row>
    <row r="41" spans="1:19" x14ac:dyDescent="0.2">
      <c r="A41" s="1">
        <v>2</v>
      </c>
      <c r="B41" s="2" t="str">
        <f>IF(はじめに出場選手の入力!I16="","",はじめに出場選手の入力!I16)</f>
        <v/>
      </c>
      <c r="C41" s="2" t="str">
        <f>IF(はじめに出場選手の入力!J16="","",はじめに出場選手の入力!J16)</f>
        <v/>
      </c>
      <c r="D41" s="2" t="str">
        <f>IF(はじめに出場選手の入力!K16="","",はじめに出場選手の入力!K16)</f>
        <v/>
      </c>
      <c r="E41" s="2" t="str">
        <f>IF(はじめに出場選手の入力!L16="","",はじめに出場選手の入力!L16)</f>
        <v/>
      </c>
      <c r="F41" s="114" t="str">
        <f>IF(RIGHTB(E41,2)="小","S"&amp;はじめに出場選手の入力!M16,(IF(RIGHTB(E41,2)="中","J"&amp;はじめに出場選手の入力!M16,(IF(RIGHTB(E41,2)="高","H"&amp;はじめに出場選手の入力!M16,(IF(RIGHTB(E41,2)="一","A"&amp;はじめに出場選手の入力!M16,(IF(RIGHTB(E41,2)="大","D"&amp;はじめに出場選手の入力!M16,"")))))))))</f>
        <v/>
      </c>
      <c r="G41" s="184"/>
      <c r="H41" s="184"/>
      <c r="I41" s="113"/>
      <c r="J41" s="113"/>
      <c r="L41" s="1" t="str">
        <f t="shared" si="2"/>
        <v/>
      </c>
    </row>
    <row r="42" spans="1:19" x14ac:dyDescent="0.2">
      <c r="A42" s="1">
        <v>3</v>
      </c>
      <c r="B42" s="2" t="str">
        <f>IF(はじめに出場選手の入力!I17="","",はじめに出場選手の入力!I17)</f>
        <v/>
      </c>
      <c r="C42" s="2" t="str">
        <f>IF(はじめに出場選手の入力!J17="","",はじめに出場選手の入力!J17)</f>
        <v/>
      </c>
      <c r="D42" s="2" t="str">
        <f>IF(はじめに出場選手の入力!K17="","",はじめに出場選手の入力!K17)</f>
        <v/>
      </c>
      <c r="E42" s="2" t="str">
        <f>IF(はじめに出場選手の入力!L17="","",はじめに出場選手の入力!L17)</f>
        <v/>
      </c>
      <c r="F42" s="114" t="str">
        <f>IF(RIGHTB(E42,2)="小","S"&amp;はじめに出場選手の入力!M17,(IF(RIGHTB(E42,2)="中","J"&amp;はじめに出場選手の入力!M17,(IF(RIGHTB(E42,2)="高","H"&amp;はじめに出場選手の入力!M17,(IF(RIGHTB(E42,2)="一","A"&amp;はじめに出場選手の入力!M17,(IF(RIGHTB(E42,2)="大","D"&amp;はじめに出場選手の入力!M17,"")))))))))</f>
        <v/>
      </c>
      <c r="G42" s="184"/>
      <c r="H42" s="184"/>
      <c r="I42" s="113"/>
      <c r="J42" s="113"/>
      <c r="L42" s="1" t="str">
        <f t="shared" si="2"/>
        <v/>
      </c>
    </row>
    <row r="43" spans="1:19" x14ac:dyDescent="0.2">
      <c r="A43" s="1">
        <v>4</v>
      </c>
      <c r="B43" s="2" t="str">
        <f>IF(はじめに出場選手の入力!I18="","",はじめに出場選手の入力!I18)</f>
        <v/>
      </c>
      <c r="C43" s="2" t="str">
        <f>IF(はじめに出場選手の入力!J18="","",はじめに出場選手の入力!J18)</f>
        <v/>
      </c>
      <c r="D43" s="2" t="str">
        <f>IF(はじめに出場選手の入力!K18="","",はじめに出場選手の入力!K18)</f>
        <v/>
      </c>
      <c r="E43" s="2" t="str">
        <f>IF(はじめに出場選手の入力!L18="","",はじめに出場選手の入力!L18)</f>
        <v/>
      </c>
      <c r="F43" s="114" t="str">
        <f>IF(RIGHTB(E43,2)="小","S"&amp;はじめに出場選手の入力!M18,(IF(RIGHTB(E43,2)="中","J"&amp;はじめに出場選手の入力!M18,(IF(RIGHTB(E43,2)="高","H"&amp;はじめに出場選手の入力!M18,(IF(RIGHTB(E43,2)="一","A"&amp;はじめに出場選手の入力!M18,(IF(RIGHTB(E43,2)="大","D"&amp;はじめに出場選手の入力!M18,"")))))))))</f>
        <v/>
      </c>
      <c r="G43" s="184"/>
      <c r="H43" s="184"/>
      <c r="I43" s="113"/>
      <c r="J43" s="113"/>
      <c r="L43" s="1" t="str">
        <f t="shared" si="2"/>
        <v/>
      </c>
    </row>
    <row r="44" spans="1:19" x14ac:dyDescent="0.2">
      <c r="A44" s="1">
        <v>5</v>
      </c>
      <c r="B44" s="2" t="str">
        <f>IF(はじめに出場選手の入力!I19="","",はじめに出場選手の入力!I19)</f>
        <v/>
      </c>
      <c r="C44" s="2" t="str">
        <f>IF(はじめに出場選手の入力!J19="","",はじめに出場選手の入力!J19)</f>
        <v/>
      </c>
      <c r="D44" s="2" t="str">
        <f>IF(はじめに出場選手の入力!K19="","",はじめに出場選手の入力!K19)</f>
        <v/>
      </c>
      <c r="E44" s="2" t="str">
        <f>IF(はじめに出場選手の入力!L19="","",はじめに出場選手の入力!L19)</f>
        <v/>
      </c>
      <c r="F44" s="114" t="str">
        <f>IF(RIGHTB(E44,2)="小","S"&amp;はじめに出場選手の入力!M19,(IF(RIGHTB(E44,2)="中","J"&amp;はじめに出場選手の入力!M19,(IF(RIGHTB(E44,2)="高","H"&amp;はじめに出場選手の入力!M19,(IF(RIGHTB(E44,2)="一","A"&amp;はじめに出場選手の入力!M19,(IF(RIGHTB(E44,2)="大","D"&amp;はじめに出場選手の入力!M19,"")))))))))</f>
        <v/>
      </c>
      <c r="G44" s="184"/>
      <c r="H44" s="184"/>
      <c r="I44" s="113"/>
      <c r="J44" s="113"/>
      <c r="L44" s="1" t="str">
        <f t="shared" si="2"/>
        <v/>
      </c>
    </row>
    <row r="45" spans="1:19" x14ac:dyDescent="0.2">
      <c r="A45" s="1">
        <v>6</v>
      </c>
      <c r="B45" s="2" t="str">
        <f>IF(はじめに出場選手の入力!I20="","",はじめに出場選手の入力!I20)</f>
        <v/>
      </c>
      <c r="C45" s="2" t="str">
        <f>IF(はじめに出場選手の入力!J20="","",はじめに出場選手の入力!J20)</f>
        <v/>
      </c>
      <c r="D45" s="2" t="str">
        <f>IF(はじめに出場選手の入力!K20="","",はじめに出場選手の入力!K20)</f>
        <v/>
      </c>
      <c r="E45" s="2" t="str">
        <f>IF(はじめに出場選手の入力!L20="","",はじめに出場選手の入力!L20)</f>
        <v/>
      </c>
      <c r="F45" s="114" t="str">
        <f>IF(RIGHTB(E45,2)="小","S"&amp;はじめに出場選手の入力!M20,(IF(RIGHTB(E45,2)="中","J"&amp;はじめに出場選手の入力!M20,(IF(RIGHTB(E45,2)="高","H"&amp;はじめに出場選手の入力!M20,(IF(RIGHTB(E45,2)="一","A"&amp;はじめに出場選手の入力!M20,(IF(RIGHTB(E45,2)="大","D"&amp;はじめに出場選手の入力!M20,"")))))))))</f>
        <v/>
      </c>
      <c r="G45" s="184"/>
      <c r="H45" s="184"/>
      <c r="I45" s="113"/>
      <c r="J45" s="113"/>
      <c r="L45" s="1" t="str">
        <f t="shared" si="2"/>
        <v/>
      </c>
    </row>
    <row r="46" spans="1:19" x14ac:dyDescent="0.2">
      <c r="A46" s="1">
        <v>7</v>
      </c>
      <c r="B46" s="2" t="str">
        <f>IF(はじめに出場選手の入力!I21="","",はじめに出場選手の入力!I21)</f>
        <v/>
      </c>
      <c r="C46" s="2" t="str">
        <f>IF(はじめに出場選手の入力!J21="","",はじめに出場選手の入力!J21)</f>
        <v/>
      </c>
      <c r="D46" s="2" t="str">
        <f>IF(はじめに出場選手の入力!K21="","",はじめに出場選手の入力!K21)</f>
        <v/>
      </c>
      <c r="E46" s="2" t="str">
        <f>IF(はじめに出場選手の入力!L21="","",はじめに出場選手の入力!L21)</f>
        <v/>
      </c>
      <c r="F46" s="114" t="str">
        <f>IF(RIGHTB(E46,2)="小","S"&amp;はじめに出場選手の入力!M21,(IF(RIGHTB(E46,2)="中","J"&amp;はじめに出場選手の入力!M21,(IF(RIGHTB(E46,2)="高","H"&amp;はじめに出場選手の入力!M21,(IF(RIGHTB(E46,2)="一","A"&amp;はじめに出場選手の入力!M21,(IF(RIGHTB(E46,2)="大","D"&amp;はじめに出場選手の入力!M21,"")))))))))</f>
        <v/>
      </c>
      <c r="G46" s="184"/>
      <c r="H46" s="184"/>
      <c r="I46" s="113"/>
      <c r="J46" s="113"/>
      <c r="L46" s="1" t="str">
        <f t="shared" si="2"/>
        <v/>
      </c>
    </row>
    <row r="47" spans="1:19" x14ac:dyDescent="0.2">
      <c r="A47" s="1">
        <v>8</v>
      </c>
      <c r="B47" s="2" t="str">
        <f>IF(はじめに出場選手の入力!I22="","",はじめに出場選手の入力!I22)</f>
        <v/>
      </c>
      <c r="C47" s="2" t="str">
        <f>IF(はじめに出場選手の入力!J22="","",はじめに出場選手の入力!J22)</f>
        <v/>
      </c>
      <c r="D47" s="2" t="str">
        <f>IF(はじめに出場選手の入力!K22="","",はじめに出場選手の入力!K22)</f>
        <v/>
      </c>
      <c r="E47" s="2" t="str">
        <f>IF(はじめに出場選手の入力!L22="","",はじめに出場選手の入力!L22)</f>
        <v/>
      </c>
      <c r="F47" s="114" t="str">
        <f>IF(RIGHTB(E47,2)="小","S"&amp;はじめに出場選手の入力!M22,(IF(RIGHTB(E47,2)="中","J"&amp;はじめに出場選手の入力!M22,(IF(RIGHTB(E47,2)="高","H"&amp;はじめに出場選手の入力!M22,(IF(RIGHTB(E47,2)="一","A"&amp;はじめに出場選手の入力!M22,(IF(RIGHTB(E47,2)="大","D"&amp;はじめに出場選手の入力!M22,"")))))))))</f>
        <v/>
      </c>
      <c r="G47" s="184"/>
      <c r="H47" s="184"/>
      <c r="I47" s="113"/>
      <c r="J47" s="113"/>
      <c r="L47" s="1" t="str">
        <f t="shared" si="2"/>
        <v/>
      </c>
    </row>
    <row r="48" spans="1:19" x14ac:dyDescent="0.2">
      <c r="A48" s="1">
        <v>9</v>
      </c>
      <c r="B48" s="2" t="str">
        <f>IF(はじめに出場選手の入力!I23="","",はじめに出場選手の入力!I23)</f>
        <v/>
      </c>
      <c r="C48" s="2" t="str">
        <f>IF(はじめに出場選手の入力!J23="","",はじめに出場選手の入力!J23)</f>
        <v/>
      </c>
      <c r="D48" s="2" t="str">
        <f>IF(はじめに出場選手の入力!K23="","",はじめに出場選手の入力!K23)</f>
        <v/>
      </c>
      <c r="E48" s="2" t="str">
        <f>IF(はじめに出場選手の入力!L23="","",はじめに出場選手の入力!L23)</f>
        <v/>
      </c>
      <c r="F48" s="114" t="str">
        <f>IF(RIGHTB(E48,2)="小","S"&amp;はじめに出場選手の入力!M23,(IF(RIGHTB(E48,2)="中","J"&amp;はじめに出場選手の入力!M23,(IF(RIGHTB(E48,2)="高","H"&amp;はじめに出場選手の入力!M23,(IF(RIGHTB(E48,2)="一","A"&amp;はじめに出場選手の入力!M23,(IF(RIGHTB(E48,2)="大","D"&amp;はじめに出場選手の入力!M23,"")))))))))</f>
        <v/>
      </c>
      <c r="G48" s="184"/>
      <c r="H48" s="184"/>
      <c r="I48" s="113"/>
      <c r="J48" s="113"/>
      <c r="L48" s="1" t="str">
        <f t="shared" si="2"/>
        <v/>
      </c>
    </row>
    <row r="49" spans="1:12" x14ac:dyDescent="0.2">
      <c r="A49" s="1">
        <v>10</v>
      </c>
      <c r="B49" s="2" t="str">
        <f>IF(はじめに出場選手の入力!I24="","",はじめに出場選手の入力!I24)</f>
        <v/>
      </c>
      <c r="C49" s="2" t="str">
        <f>IF(はじめに出場選手の入力!J24="","",はじめに出場選手の入力!J24)</f>
        <v/>
      </c>
      <c r="D49" s="2" t="str">
        <f>IF(はじめに出場選手の入力!K24="","",はじめに出場選手の入力!K24)</f>
        <v/>
      </c>
      <c r="E49" s="2" t="str">
        <f>IF(はじめに出場選手の入力!L24="","",はじめに出場選手の入力!L24)</f>
        <v/>
      </c>
      <c r="F49" s="114" t="str">
        <f>IF(RIGHTB(E49,2)="小","S"&amp;はじめに出場選手の入力!M24,(IF(RIGHTB(E49,2)="中","J"&amp;はじめに出場選手の入力!M24,(IF(RIGHTB(E49,2)="高","H"&amp;はじめに出場選手の入力!M24,(IF(RIGHTB(E49,2)="一","A"&amp;はじめに出場選手の入力!M24,(IF(RIGHTB(E49,2)="大","D"&amp;はじめに出場選手の入力!M24,"")))))))))</f>
        <v/>
      </c>
      <c r="G49" s="184"/>
      <c r="H49" s="184"/>
      <c r="I49" s="113"/>
      <c r="J49" s="113"/>
      <c r="L49" s="1" t="str">
        <f t="shared" si="2"/>
        <v/>
      </c>
    </row>
    <row r="50" spans="1:12" x14ac:dyDescent="0.2">
      <c r="A50" s="1">
        <v>11</v>
      </c>
      <c r="B50" s="2" t="str">
        <f>IF(はじめに出場選手の入力!I25="","",はじめに出場選手の入力!I25)</f>
        <v/>
      </c>
      <c r="C50" s="2" t="str">
        <f>IF(はじめに出場選手の入力!J25="","",はじめに出場選手の入力!J25)</f>
        <v/>
      </c>
      <c r="D50" s="2" t="str">
        <f>IF(はじめに出場選手の入力!K25="","",はじめに出場選手の入力!K25)</f>
        <v/>
      </c>
      <c r="E50" s="2" t="str">
        <f>IF(はじめに出場選手の入力!L25="","",はじめに出場選手の入力!L25)</f>
        <v/>
      </c>
      <c r="F50" s="114" t="str">
        <f>IF(RIGHTB(E50,2)="小","S"&amp;はじめに出場選手の入力!M25,(IF(RIGHTB(E50,2)="中","J"&amp;はじめに出場選手の入力!M25,(IF(RIGHTB(E50,2)="高","H"&amp;はじめに出場選手の入力!M25,(IF(RIGHTB(E50,2)="一","A"&amp;はじめに出場選手の入力!M25,(IF(RIGHTB(E50,2)="大","D"&amp;はじめに出場選手の入力!M25,"")))))))))</f>
        <v/>
      </c>
      <c r="G50" s="184"/>
      <c r="H50" s="184"/>
      <c r="I50" s="113"/>
      <c r="J50" s="113"/>
      <c r="L50" s="1" t="str">
        <f t="shared" si="2"/>
        <v/>
      </c>
    </row>
    <row r="51" spans="1:12" x14ac:dyDescent="0.2">
      <c r="A51" s="1">
        <v>12</v>
      </c>
      <c r="B51" s="2" t="str">
        <f>IF(はじめに出場選手の入力!I26="","",はじめに出場選手の入力!I26)</f>
        <v/>
      </c>
      <c r="C51" s="2" t="str">
        <f>IF(はじめに出場選手の入力!J26="","",はじめに出場選手の入力!J26)</f>
        <v/>
      </c>
      <c r="D51" s="2" t="str">
        <f>IF(はじめに出場選手の入力!K26="","",はじめに出場選手の入力!K26)</f>
        <v/>
      </c>
      <c r="E51" s="2" t="str">
        <f>IF(はじめに出場選手の入力!L26="","",はじめに出場選手の入力!L26)</f>
        <v/>
      </c>
      <c r="F51" s="114" t="str">
        <f>IF(RIGHTB(E51,2)="小","S"&amp;はじめに出場選手の入力!M26,(IF(RIGHTB(E51,2)="中","J"&amp;はじめに出場選手の入力!M26,(IF(RIGHTB(E51,2)="高","H"&amp;はじめに出場選手の入力!M26,(IF(RIGHTB(E51,2)="一","A"&amp;はじめに出場選手の入力!M26,(IF(RIGHTB(E51,2)="大","D"&amp;はじめに出場選手の入力!M26,"")))))))))</f>
        <v/>
      </c>
      <c r="G51" s="184"/>
      <c r="H51" s="184"/>
      <c r="I51" s="113"/>
      <c r="J51" s="113"/>
      <c r="L51" s="1" t="str">
        <f t="shared" si="2"/>
        <v/>
      </c>
    </row>
    <row r="52" spans="1:12" x14ac:dyDescent="0.2">
      <c r="A52" s="1">
        <v>13</v>
      </c>
      <c r="B52" s="2" t="str">
        <f>IF(はじめに出場選手の入力!I27="","",はじめに出場選手の入力!I27)</f>
        <v/>
      </c>
      <c r="C52" s="2" t="str">
        <f>IF(はじめに出場選手の入力!J27="","",はじめに出場選手の入力!J27)</f>
        <v/>
      </c>
      <c r="D52" s="2" t="str">
        <f>IF(はじめに出場選手の入力!K27="","",はじめに出場選手の入力!K27)</f>
        <v/>
      </c>
      <c r="E52" s="2" t="str">
        <f>IF(はじめに出場選手の入力!L27="","",はじめに出場選手の入力!L27)</f>
        <v/>
      </c>
      <c r="F52" s="114" t="str">
        <f>IF(RIGHTB(E52,2)="小","S"&amp;はじめに出場選手の入力!M27,(IF(RIGHTB(E52,2)="中","J"&amp;はじめに出場選手の入力!M27,(IF(RIGHTB(E52,2)="高","H"&amp;はじめに出場選手の入力!M27,(IF(RIGHTB(E52,2)="一","A"&amp;はじめに出場選手の入力!M27,(IF(RIGHTB(E52,2)="大","D"&amp;はじめに出場選手の入力!M27,"")))))))))</f>
        <v/>
      </c>
      <c r="G52" s="184"/>
      <c r="H52" s="184"/>
      <c r="I52" s="113"/>
      <c r="J52" s="113"/>
      <c r="L52" s="1" t="str">
        <f t="shared" si="2"/>
        <v/>
      </c>
    </row>
    <row r="53" spans="1:12" x14ac:dyDescent="0.2">
      <c r="A53" s="1">
        <v>14</v>
      </c>
      <c r="B53" s="2" t="str">
        <f>IF(はじめに出場選手の入力!I28="","",はじめに出場選手の入力!I28)</f>
        <v/>
      </c>
      <c r="C53" s="2" t="str">
        <f>IF(はじめに出場選手の入力!J28="","",はじめに出場選手の入力!J28)</f>
        <v/>
      </c>
      <c r="D53" s="2" t="str">
        <f>IF(はじめに出場選手の入力!K28="","",はじめに出場選手の入力!K28)</f>
        <v/>
      </c>
      <c r="E53" s="2" t="str">
        <f>IF(はじめに出場選手の入力!L28="","",はじめに出場選手の入力!L28)</f>
        <v/>
      </c>
      <c r="F53" s="114" t="str">
        <f>IF(RIGHTB(E53,2)="小","S"&amp;はじめに出場選手の入力!M28,(IF(RIGHTB(E53,2)="中","J"&amp;はじめに出場選手の入力!M28,(IF(RIGHTB(E53,2)="高","H"&amp;はじめに出場選手の入力!M28,(IF(RIGHTB(E53,2)="一","A"&amp;はじめに出場選手の入力!M28,(IF(RIGHTB(E53,2)="大","D"&amp;はじめに出場選手の入力!M28,"")))))))))</f>
        <v/>
      </c>
      <c r="G53" s="184"/>
      <c r="H53" s="184"/>
      <c r="I53" s="113"/>
      <c r="J53" s="113"/>
      <c r="L53" s="1" t="str">
        <f t="shared" si="2"/>
        <v/>
      </c>
    </row>
    <row r="54" spans="1:12" x14ac:dyDescent="0.2">
      <c r="A54" s="1">
        <v>15</v>
      </c>
      <c r="B54" s="2" t="str">
        <f>IF(はじめに出場選手の入力!I29="","",はじめに出場選手の入力!I29)</f>
        <v/>
      </c>
      <c r="C54" s="2" t="str">
        <f>IF(はじめに出場選手の入力!J29="","",はじめに出場選手の入力!J29)</f>
        <v/>
      </c>
      <c r="D54" s="2" t="str">
        <f>IF(はじめに出場選手の入力!K29="","",はじめに出場選手の入力!K29)</f>
        <v/>
      </c>
      <c r="E54" s="2" t="str">
        <f>IF(はじめに出場選手の入力!L29="","",はじめに出場選手の入力!L29)</f>
        <v/>
      </c>
      <c r="F54" s="114" t="str">
        <f>IF(RIGHTB(E54,2)="小","S"&amp;はじめに出場選手の入力!M29,(IF(RIGHTB(E54,2)="中","J"&amp;はじめに出場選手の入力!M29,(IF(RIGHTB(E54,2)="高","H"&amp;はじめに出場選手の入力!M29,(IF(RIGHTB(E54,2)="一","A"&amp;はじめに出場選手の入力!M29,(IF(RIGHTB(E54,2)="大","D"&amp;はじめに出場選手の入力!M29,"")))))))))</f>
        <v/>
      </c>
      <c r="G54" s="184"/>
      <c r="H54" s="184"/>
      <c r="I54" s="113"/>
      <c r="J54" s="113"/>
      <c r="L54" s="1" t="str">
        <f t="shared" si="2"/>
        <v/>
      </c>
    </row>
    <row r="55" spans="1:12" x14ac:dyDescent="0.2">
      <c r="A55" s="1">
        <v>16</v>
      </c>
      <c r="B55" s="2" t="str">
        <f>IF(はじめに出場選手の入力!I30="","",はじめに出場選手の入力!I30)</f>
        <v/>
      </c>
      <c r="C55" s="2" t="str">
        <f>IF(はじめに出場選手の入力!J30="","",はじめに出場選手の入力!J30)</f>
        <v/>
      </c>
      <c r="D55" s="2" t="str">
        <f>IF(はじめに出場選手の入力!K30="","",はじめに出場選手の入力!K30)</f>
        <v/>
      </c>
      <c r="E55" s="2" t="str">
        <f>IF(はじめに出場選手の入力!L30="","",はじめに出場選手の入力!L30)</f>
        <v/>
      </c>
      <c r="F55" s="114" t="str">
        <f>IF(RIGHTB(E55,2)="小","S"&amp;はじめに出場選手の入力!M30,(IF(RIGHTB(E55,2)="中","J"&amp;はじめに出場選手の入力!M30,(IF(RIGHTB(E55,2)="高","H"&amp;はじめに出場選手の入力!M30,(IF(RIGHTB(E55,2)="一","A"&amp;はじめに出場選手の入力!M30,(IF(RIGHTB(E55,2)="大","D"&amp;はじめに出場選手の入力!M30,"")))))))))</f>
        <v/>
      </c>
      <c r="G55" s="184"/>
      <c r="H55" s="184"/>
      <c r="I55" s="113"/>
      <c r="J55" s="113"/>
      <c r="L55" s="1" t="str">
        <f t="shared" si="2"/>
        <v/>
      </c>
    </row>
    <row r="56" spans="1:12" x14ac:dyDescent="0.2">
      <c r="A56" s="1">
        <v>17</v>
      </c>
      <c r="B56" s="2" t="str">
        <f>IF(はじめに出場選手の入力!I31="","",はじめに出場選手の入力!I31)</f>
        <v/>
      </c>
      <c r="C56" s="2" t="str">
        <f>IF(はじめに出場選手の入力!J31="","",はじめに出場選手の入力!J31)</f>
        <v/>
      </c>
      <c r="D56" s="2" t="str">
        <f>IF(はじめに出場選手の入力!K31="","",はじめに出場選手の入力!K31)</f>
        <v/>
      </c>
      <c r="E56" s="2" t="str">
        <f>IF(はじめに出場選手の入力!L31="","",はじめに出場選手の入力!L31)</f>
        <v/>
      </c>
      <c r="F56" s="114" t="str">
        <f>IF(RIGHTB(E56,2)="小","S"&amp;はじめに出場選手の入力!M31,(IF(RIGHTB(E56,2)="中","J"&amp;はじめに出場選手の入力!M31,(IF(RIGHTB(E56,2)="高","H"&amp;はじめに出場選手の入力!M31,(IF(RIGHTB(E56,2)="一","A"&amp;はじめに出場選手の入力!M31,(IF(RIGHTB(E56,2)="大","D"&amp;はじめに出場選手の入力!M31,"")))))))))</f>
        <v/>
      </c>
      <c r="G56" s="184"/>
      <c r="H56" s="184"/>
      <c r="I56" s="113"/>
      <c r="J56" s="113"/>
      <c r="L56" s="1" t="str">
        <f t="shared" si="2"/>
        <v/>
      </c>
    </row>
    <row r="57" spans="1:12" x14ac:dyDescent="0.2">
      <c r="A57" s="1">
        <v>18</v>
      </c>
      <c r="B57" s="2" t="str">
        <f>IF(はじめに出場選手の入力!I32="","",はじめに出場選手の入力!I32)</f>
        <v/>
      </c>
      <c r="C57" s="2" t="str">
        <f>IF(はじめに出場選手の入力!J32="","",はじめに出場選手の入力!J32)</f>
        <v/>
      </c>
      <c r="D57" s="2" t="str">
        <f>IF(はじめに出場選手の入力!K32="","",はじめに出場選手の入力!K32)</f>
        <v/>
      </c>
      <c r="E57" s="2" t="str">
        <f>IF(はじめに出場選手の入力!L32="","",はじめに出場選手の入力!L32)</f>
        <v/>
      </c>
      <c r="F57" s="114" t="str">
        <f>IF(RIGHTB(E57,2)="小","S"&amp;はじめに出場選手の入力!M32,(IF(RIGHTB(E57,2)="中","J"&amp;はじめに出場選手の入力!M32,(IF(RIGHTB(E57,2)="高","H"&amp;はじめに出場選手の入力!M32,(IF(RIGHTB(E57,2)="一","A"&amp;はじめに出場選手の入力!M32,(IF(RIGHTB(E57,2)="大","D"&amp;はじめに出場選手の入力!M32,"")))))))))</f>
        <v/>
      </c>
      <c r="G57" s="184"/>
      <c r="H57" s="184"/>
      <c r="I57" s="113"/>
      <c r="J57" s="113"/>
      <c r="L57" s="1" t="str">
        <f t="shared" si="2"/>
        <v/>
      </c>
    </row>
    <row r="58" spans="1:12" x14ac:dyDescent="0.2">
      <c r="A58" s="1">
        <v>19</v>
      </c>
      <c r="B58" s="2" t="str">
        <f>IF(はじめに出場選手の入力!I33="","",はじめに出場選手の入力!I33)</f>
        <v/>
      </c>
      <c r="C58" s="2" t="str">
        <f>IF(はじめに出場選手の入力!J33="","",はじめに出場選手の入力!J33)</f>
        <v/>
      </c>
      <c r="D58" s="2" t="str">
        <f>IF(はじめに出場選手の入力!K33="","",はじめに出場選手の入力!K33)</f>
        <v/>
      </c>
      <c r="E58" s="2" t="str">
        <f>IF(はじめに出場選手の入力!L33="","",はじめに出場選手の入力!L33)</f>
        <v/>
      </c>
      <c r="F58" s="114" t="str">
        <f>IF(RIGHTB(E58,2)="小","S"&amp;はじめに出場選手の入力!M33,(IF(RIGHTB(E58,2)="中","J"&amp;はじめに出場選手の入力!M33,(IF(RIGHTB(E58,2)="高","H"&amp;はじめに出場選手の入力!M33,(IF(RIGHTB(E58,2)="一","A"&amp;はじめに出場選手の入力!M33,(IF(RIGHTB(E58,2)="大","D"&amp;はじめに出場選手の入力!M33,"")))))))))</f>
        <v/>
      </c>
      <c r="G58" s="184"/>
      <c r="H58" s="184"/>
      <c r="I58" s="113"/>
      <c r="J58" s="113"/>
      <c r="L58" s="1" t="str">
        <f t="shared" si="2"/>
        <v/>
      </c>
    </row>
    <row r="59" spans="1:12" x14ac:dyDescent="0.2">
      <c r="A59" s="1">
        <v>20</v>
      </c>
      <c r="B59" s="2" t="str">
        <f>IF(はじめに出場選手の入力!I34="","",はじめに出場選手の入力!I34)</f>
        <v/>
      </c>
      <c r="C59" s="2" t="str">
        <f>IF(はじめに出場選手の入力!J34="","",はじめに出場選手の入力!J34)</f>
        <v/>
      </c>
      <c r="D59" s="2" t="str">
        <f>IF(はじめに出場選手の入力!K34="","",はじめに出場選手の入力!K34)</f>
        <v/>
      </c>
      <c r="E59" s="2" t="str">
        <f>IF(はじめに出場選手の入力!L34="","",はじめに出場選手の入力!L34)</f>
        <v/>
      </c>
      <c r="F59" s="114" t="str">
        <f>IF(RIGHTB(E59,2)="小","S"&amp;はじめに出場選手の入力!M34,(IF(RIGHTB(E59,2)="中","J"&amp;はじめに出場選手の入力!M34,(IF(RIGHTB(E59,2)="高","H"&amp;はじめに出場選手の入力!M34,(IF(RIGHTB(E59,2)="一","A"&amp;はじめに出場選手の入力!M34,(IF(RIGHTB(E59,2)="大","D"&amp;はじめに出場選手の入力!M34,"")))))))))</f>
        <v/>
      </c>
      <c r="G59" s="184"/>
      <c r="H59" s="184"/>
      <c r="I59" s="113"/>
      <c r="J59" s="113"/>
      <c r="L59" s="1" t="str">
        <f t="shared" si="2"/>
        <v/>
      </c>
    </row>
    <row r="60" spans="1:12" x14ac:dyDescent="0.2">
      <c r="A60" s="1">
        <v>21</v>
      </c>
      <c r="B60" s="2" t="str">
        <f>IF(はじめに出場選手の入力!I35="","",はじめに出場選手の入力!I35)</f>
        <v/>
      </c>
      <c r="C60" s="2" t="str">
        <f>IF(はじめに出場選手の入力!J35="","",はじめに出場選手の入力!J35)</f>
        <v/>
      </c>
      <c r="D60" s="2" t="str">
        <f>IF(はじめに出場選手の入力!K35="","",はじめに出場選手の入力!K35)</f>
        <v/>
      </c>
      <c r="E60" s="2" t="str">
        <f>IF(はじめに出場選手の入力!L35="","",はじめに出場選手の入力!L35)</f>
        <v/>
      </c>
      <c r="F60" s="114" t="str">
        <f>IF(RIGHTB(E60,2)="小","S"&amp;はじめに出場選手の入力!M35,(IF(RIGHTB(E60,2)="中","J"&amp;はじめに出場選手の入力!M35,(IF(RIGHTB(E60,2)="高","H"&amp;はじめに出場選手の入力!M35,(IF(RIGHTB(E60,2)="一","A"&amp;はじめに出場選手の入力!M35,(IF(RIGHTB(E60,2)="大","D"&amp;はじめに出場選手の入力!M35,"")))))))))</f>
        <v/>
      </c>
      <c r="G60" s="184"/>
      <c r="H60" s="184"/>
      <c r="I60" s="113"/>
      <c r="J60" s="113"/>
      <c r="L60" s="1" t="str">
        <f t="shared" si="2"/>
        <v/>
      </c>
    </row>
    <row r="61" spans="1:12" x14ac:dyDescent="0.2">
      <c r="A61" s="1">
        <v>22</v>
      </c>
      <c r="B61" s="2" t="str">
        <f>IF(はじめに出場選手の入力!I36="","",はじめに出場選手の入力!I36)</f>
        <v/>
      </c>
      <c r="C61" s="2" t="str">
        <f>IF(はじめに出場選手の入力!J36="","",はじめに出場選手の入力!J36)</f>
        <v/>
      </c>
      <c r="D61" s="2" t="str">
        <f>IF(はじめに出場選手の入力!K36="","",はじめに出場選手の入力!K36)</f>
        <v/>
      </c>
      <c r="E61" s="2" t="str">
        <f>IF(はじめに出場選手の入力!L36="","",はじめに出場選手の入力!L36)</f>
        <v/>
      </c>
      <c r="F61" s="114" t="str">
        <f>IF(RIGHTB(E61,2)="小","S"&amp;はじめに出場選手の入力!M36,(IF(RIGHTB(E61,2)="中","J"&amp;はじめに出場選手の入力!M36,(IF(RIGHTB(E61,2)="高","H"&amp;はじめに出場選手の入力!M36,(IF(RIGHTB(E61,2)="一","A"&amp;はじめに出場選手の入力!M36,(IF(RIGHTB(E61,2)="大","D"&amp;はじめに出場選手の入力!M36,"")))))))))</f>
        <v/>
      </c>
      <c r="G61" s="184"/>
      <c r="H61" s="184"/>
      <c r="I61" s="113"/>
      <c r="J61" s="113"/>
      <c r="L61" s="1" t="str">
        <f t="shared" si="2"/>
        <v/>
      </c>
    </row>
    <row r="62" spans="1:12" x14ac:dyDescent="0.2">
      <c r="A62" s="1">
        <v>23</v>
      </c>
      <c r="B62" s="2" t="str">
        <f>IF(はじめに出場選手の入力!I37="","",はじめに出場選手の入力!I37)</f>
        <v/>
      </c>
      <c r="C62" s="2" t="str">
        <f>IF(はじめに出場選手の入力!J37="","",はじめに出場選手の入力!J37)</f>
        <v/>
      </c>
      <c r="D62" s="2" t="str">
        <f>IF(はじめに出場選手の入力!K37="","",はじめに出場選手の入力!K37)</f>
        <v/>
      </c>
      <c r="E62" s="2" t="str">
        <f>IF(はじめに出場選手の入力!L37="","",はじめに出場選手の入力!L37)</f>
        <v/>
      </c>
      <c r="F62" s="114" t="str">
        <f>IF(RIGHTB(E62,2)="小","S"&amp;はじめに出場選手の入力!M37,(IF(RIGHTB(E62,2)="中","J"&amp;はじめに出場選手の入力!M37,(IF(RIGHTB(E62,2)="高","H"&amp;はじめに出場選手の入力!M37,(IF(RIGHTB(E62,2)="一","A"&amp;はじめに出場選手の入力!M37,(IF(RIGHTB(E62,2)="大","D"&amp;はじめに出場選手の入力!M37,"")))))))))</f>
        <v/>
      </c>
      <c r="G62" s="184"/>
      <c r="H62" s="184"/>
      <c r="I62" s="113"/>
      <c r="J62" s="113"/>
      <c r="L62" s="1" t="str">
        <f t="shared" si="2"/>
        <v/>
      </c>
    </row>
    <row r="63" spans="1:12" x14ac:dyDescent="0.2">
      <c r="A63" s="1">
        <v>24</v>
      </c>
      <c r="B63" s="2" t="str">
        <f>IF(はじめに出場選手の入力!I38="","",はじめに出場選手の入力!I38)</f>
        <v/>
      </c>
      <c r="C63" s="2" t="str">
        <f>IF(はじめに出場選手の入力!J38="","",はじめに出場選手の入力!J38)</f>
        <v/>
      </c>
      <c r="D63" s="2" t="str">
        <f>IF(はじめに出場選手の入力!K38="","",はじめに出場選手の入力!K38)</f>
        <v/>
      </c>
      <c r="E63" s="2" t="str">
        <f>IF(はじめに出場選手の入力!L38="","",はじめに出場選手の入力!L38)</f>
        <v/>
      </c>
      <c r="F63" s="114" t="str">
        <f>IF(RIGHTB(E63,2)="小","S"&amp;はじめに出場選手の入力!M38,(IF(RIGHTB(E63,2)="中","J"&amp;はじめに出場選手の入力!M38,(IF(RIGHTB(E63,2)="高","H"&amp;はじめに出場選手の入力!M38,(IF(RIGHTB(E63,2)="一","A"&amp;はじめに出場選手の入力!M38,(IF(RIGHTB(E63,2)="大","D"&amp;はじめに出場選手の入力!M38,"")))))))))</f>
        <v/>
      </c>
      <c r="G63" s="184"/>
      <c r="H63" s="184"/>
      <c r="I63" s="113"/>
      <c r="J63" s="113"/>
      <c r="L63" s="1" t="str">
        <f t="shared" si="2"/>
        <v/>
      </c>
    </row>
    <row r="64" spans="1:12" x14ac:dyDescent="0.2">
      <c r="A64" s="1">
        <v>25</v>
      </c>
      <c r="B64" s="2" t="str">
        <f>IF(はじめに出場選手の入力!I39="","",はじめに出場選手の入力!I39)</f>
        <v/>
      </c>
      <c r="C64" s="2" t="str">
        <f>IF(はじめに出場選手の入力!J39="","",はじめに出場選手の入力!J39)</f>
        <v/>
      </c>
      <c r="D64" s="2" t="str">
        <f>IF(はじめに出場選手の入力!K39="","",はじめに出場選手の入力!K39)</f>
        <v/>
      </c>
      <c r="E64" s="2" t="str">
        <f>IF(はじめに出場選手の入力!L39="","",はじめに出場選手の入力!L39)</f>
        <v/>
      </c>
      <c r="F64" s="114" t="str">
        <f>IF(RIGHTB(E64,2)="小","S"&amp;はじめに出場選手の入力!M39,(IF(RIGHTB(E64,2)="中","J"&amp;はじめに出場選手の入力!M39,(IF(RIGHTB(E64,2)="高","H"&amp;はじめに出場選手の入力!M39,(IF(RIGHTB(E64,2)="一","A"&amp;はじめに出場選手の入力!M39,(IF(RIGHTB(E64,2)="大","D"&amp;はじめに出場選手の入力!M39,"")))))))))</f>
        <v/>
      </c>
      <c r="G64" s="184"/>
      <c r="H64" s="184"/>
      <c r="I64" s="113"/>
      <c r="J64" s="113"/>
      <c r="L64" s="1" t="str">
        <f t="shared" si="2"/>
        <v/>
      </c>
    </row>
    <row r="65" spans="1:12" x14ac:dyDescent="0.2">
      <c r="A65" s="1">
        <v>26</v>
      </c>
      <c r="B65" s="2" t="str">
        <f>IF(はじめに出場選手の入力!I40="","",はじめに出場選手の入力!I40)</f>
        <v/>
      </c>
      <c r="C65" s="2" t="str">
        <f>IF(はじめに出場選手の入力!J40="","",はじめに出場選手の入力!J40)</f>
        <v/>
      </c>
      <c r="D65" s="2" t="str">
        <f>IF(はじめに出場選手の入力!K40="","",はじめに出場選手の入力!K40)</f>
        <v/>
      </c>
      <c r="E65" s="2" t="str">
        <f>IF(はじめに出場選手の入力!L40="","",はじめに出場選手の入力!L40)</f>
        <v/>
      </c>
      <c r="F65" s="114" t="str">
        <f>IF(RIGHTB(E65,2)="小","S"&amp;はじめに出場選手の入力!M40,(IF(RIGHTB(E65,2)="中","J"&amp;はじめに出場選手の入力!M40,(IF(RIGHTB(E65,2)="高","H"&amp;はじめに出場選手の入力!M40,(IF(RIGHTB(E65,2)="一","A"&amp;はじめに出場選手の入力!M40,(IF(RIGHTB(E65,2)="大","D"&amp;はじめに出場選手の入力!M40,"")))))))))</f>
        <v/>
      </c>
      <c r="G65" s="184"/>
      <c r="H65" s="184"/>
      <c r="I65" s="113"/>
      <c r="J65" s="113"/>
      <c r="L65" s="1" t="str">
        <f t="shared" si="2"/>
        <v/>
      </c>
    </row>
    <row r="66" spans="1:12" x14ac:dyDescent="0.2">
      <c r="A66" s="1">
        <v>27</v>
      </c>
      <c r="B66" s="2" t="str">
        <f>IF(はじめに出場選手の入力!I41="","",はじめに出場選手の入力!I41)</f>
        <v/>
      </c>
      <c r="C66" s="2" t="str">
        <f>IF(はじめに出場選手の入力!J41="","",はじめに出場選手の入力!J41)</f>
        <v/>
      </c>
      <c r="D66" s="2" t="str">
        <f>IF(はじめに出場選手の入力!K41="","",はじめに出場選手の入力!K41)</f>
        <v/>
      </c>
      <c r="E66" s="2" t="str">
        <f>IF(はじめに出場選手の入力!L41="","",はじめに出場選手の入力!L41)</f>
        <v/>
      </c>
      <c r="F66" s="114" t="str">
        <f>IF(RIGHTB(E66,2)="小","S"&amp;はじめに出場選手の入力!M41,(IF(RIGHTB(E66,2)="中","J"&amp;はじめに出場選手の入力!M41,(IF(RIGHTB(E66,2)="高","H"&amp;はじめに出場選手の入力!M41,(IF(RIGHTB(E66,2)="一","A"&amp;はじめに出場選手の入力!M41,(IF(RIGHTB(E66,2)="大","D"&amp;はじめに出場選手の入力!M41,"")))))))))</f>
        <v/>
      </c>
      <c r="G66" s="184"/>
      <c r="H66" s="184"/>
      <c r="I66" s="113"/>
      <c r="J66" s="113"/>
      <c r="L66" s="1" t="str">
        <f t="shared" si="2"/>
        <v/>
      </c>
    </row>
    <row r="67" spans="1:12" x14ac:dyDescent="0.2">
      <c r="A67" s="1">
        <v>28</v>
      </c>
      <c r="B67" s="2" t="str">
        <f>IF(はじめに出場選手の入力!I42="","",はじめに出場選手の入力!I42)</f>
        <v/>
      </c>
      <c r="C67" s="2" t="str">
        <f>IF(はじめに出場選手の入力!J42="","",はじめに出場選手の入力!J42)</f>
        <v/>
      </c>
      <c r="D67" s="2" t="str">
        <f>IF(はじめに出場選手の入力!K42="","",はじめに出場選手の入力!K42)</f>
        <v/>
      </c>
      <c r="E67" s="2" t="str">
        <f>IF(はじめに出場選手の入力!L42="","",はじめに出場選手の入力!L42)</f>
        <v/>
      </c>
      <c r="F67" s="114" t="str">
        <f>IF(RIGHTB(E67,2)="小","S"&amp;はじめに出場選手の入力!M42,(IF(RIGHTB(E67,2)="中","J"&amp;はじめに出場選手の入力!M42,(IF(RIGHTB(E67,2)="高","H"&amp;はじめに出場選手の入力!M42,(IF(RIGHTB(E67,2)="一","A"&amp;はじめに出場選手の入力!M42,(IF(RIGHTB(E67,2)="大","D"&amp;はじめに出場選手の入力!M42,"")))))))))</f>
        <v/>
      </c>
      <c r="G67" s="184"/>
      <c r="H67" s="184"/>
      <c r="I67" s="113"/>
      <c r="J67" s="113"/>
      <c r="L67" s="1" t="str">
        <f t="shared" si="2"/>
        <v/>
      </c>
    </row>
    <row r="68" spans="1:12" x14ac:dyDescent="0.2">
      <c r="A68" s="1">
        <v>29</v>
      </c>
      <c r="B68" s="2" t="str">
        <f>IF(はじめに出場選手の入力!I43="","",はじめに出場選手の入力!I43)</f>
        <v/>
      </c>
      <c r="C68" s="2" t="str">
        <f>IF(はじめに出場選手の入力!J43="","",はじめに出場選手の入力!J43)</f>
        <v/>
      </c>
      <c r="D68" s="2" t="str">
        <f>IF(はじめに出場選手の入力!K43="","",はじめに出場選手の入力!K43)</f>
        <v/>
      </c>
      <c r="E68" s="2" t="str">
        <f>IF(はじめに出場選手の入力!L43="","",はじめに出場選手の入力!L43)</f>
        <v/>
      </c>
      <c r="F68" s="114" t="str">
        <f>IF(RIGHTB(E68,2)="小","S"&amp;はじめに出場選手の入力!M43,(IF(RIGHTB(E68,2)="中","J"&amp;はじめに出場選手の入力!M43,(IF(RIGHTB(E68,2)="高","H"&amp;はじめに出場選手の入力!M43,(IF(RIGHTB(E68,2)="一","A"&amp;はじめに出場選手の入力!M43,(IF(RIGHTB(E68,2)="大","D"&amp;はじめに出場選手の入力!M43,"")))))))))</f>
        <v/>
      </c>
      <c r="G68" s="184"/>
      <c r="H68" s="184"/>
      <c r="I68" s="113"/>
      <c r="J68" s="113"/>
      <c r="L68" s="1" t="str">
        <f t="shared" si="2"/>
        <v/>
      </c>
    </row>
    <row r="69" spans="1:12" x14ac:dyDescent="0.2">
      <c r="A69" s="1">
        <v>30</v>
      </c>
      <c r="B69" s="2" t="str">
        <f>IF(はじめに出場選手の入力!I44="","",はじめに出場選手の入力!I44)</f>
        <v/>
      </c>
      <c r="C69" s="2" t="str">
        <f>IF(はじめに出場選手の入力!J44="","",はじめに出場選手の入力!J44)</f>
        <v/>
      </c>
      <c r="D69" s="2" t="str">
        <f>IF(はじめに出場選手の入力!K44="","",はじめに出場選手の入力!K44)</f>
        <v/>
      </c>
      <c r="E69" s="2" t="str">
        <f>IF(はじめに出場選手の入力!L44="","",はじめに出場選手の入力!L44)</f>
        <v/>
      </c>
      <c r="F69" s="114" t="str">
        <f>IF(RIGHTB(E69,2)="小","S"&amp;はじめに出場選手の入力!M44,(IF(RIGHTB(E69,2)="中","J"&amp;はじめに出場選手の入力!M44,(IF(RIGHTB(E69,2)="高","H"&amp;はじめに出場選手の入力!M44,(IF(RIGHTB(E69,2)="一","A"&amp;はじめに出場選手の入力!M44,(IF(RIGHTB(E69,2)="大","D"&amp;はじめに出場選手の入力!M44,"")))))))))</f>
        <v/>
      </c>
      <c r="G69" s="184"/>
      <c r="H69" s="184"/>
      <c r="I69" s="113"/>
      <c r="J69" s="113"/>
      <c r="L69" s="1" t="str">
        <f t="shared" si="2"/>
        <v/>
      </c>
    </row>
    <row r="70" spans="1:12" x14ac:dyDescent="0.2">
      <c r="G70" s="161">
        <f>COUNTA(G40:G69)</f>
        <v>0</v>
      </c>
      <c r="H70" s="161">
        <f t="shared" ref="H70:J70" si="3">COUNTA(H40:H69)</f>
        <v>0</v>
      </c>
      <c r="I70" s="161">
        <f t="shared" si="3"/>
        <v>0</v>
      </c>
      <c r="J70" s="161">
        <f t="shared" si="3"/>
        <v>0</v>
      </c>
    </row>
  </sheetData>
  <customSheetViews>
    <customSheetView guid="{960CDFFA-2720-416F-86BE-61EFB67F3268}" topLeftCell="A10">
      <selection activeCell="D20" sqref="D20"/>
      <pageMargins left="0.7" right="0.7" top="0.75" bottom="0.75" header="0.3" footer="0.3"/>
      <pageSetup paperSize="9" scale="69" orientation="portrait" r:id="rId1"/>
    </customSheetView>
  </customSheetViews>
  <mergeCells count="8">
    <mergeCell ref="N35:P35"/>
    <mergeCell ref="N38:P38"/>
    <mergeCell ref="C1:C2"/>
    <mergeCell ref="C36:C37"/>
    <mergeCell ref="G3:H3"/>
    <mergeCell ref="I3:J3"/>
    <mergeCell ref="G38:H38"/>
    <mergeCell ref="I38:J38"/>
  </mergeCells>
  <phoneticPr fontId="5"/>
  <pageMargins left="0.7" right="0.7" top="0.75" bottom="0.75" header="0.3" footer="0.3"/>
  <pageSetup paperSize="9" scale="69" orientation="portrait" r:id="rId2"/>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1E638-1508-4F6E-8FE4-D16249B1BD90}">
  <dimension ref="A1:H43"/>
  <sheetViews>
    <sheetView view="pageBreakPreview" zoomScaleNormal="100" zoomScaleSheetLayoutView="100" workbookViewId="0">
      <selection activeCell="F5" sqref="F5:G6"/>
    </sheetView>
  </sheetViews>
  <sheetFormatPr defaultRowHeight="13.2" x14ac:dyDescent="0.2"/>
  <cols>
    <col min="1" max="1" width="2.109375" style="22" customWidth="1"/>
    <col min="2" max="2" width="8.6640625" style="22" customWidth="1"/>
    <col min="3" max="3" width="7.88671875" style="22" customWidth="1"/>
    <col min="4" max="4" width="31.44140625" style="22" customWidth="1"/>
    <col min="5" max="5" width="8.88671875" style="22"/>
    <col min="6" max="6" width="11.21875" style="22" customWidth="1"/>
    <col min="7" max="7" width="10.109375" style="22" bestFit="1" customWidth="1"/>
    <col min="8" max="8" width="12.21875" style="22" customWidth="1"/>
  </cols>
  <sheetData>
    <row r="1" spans="1:8" ht="19.2" customHeight="1" x14ac:dyDescent="0.2">
      <c r="A1" s="63"/>
      <c r="B1" s="146" t="s">
        <v>192</v>
      </c>
      <c r="C1" s="63"/>
      <c r="D1" s="63"/>
      <c r="E1" s="63"/>
      <c r="F1" s="63"/>
      <c r="G1" s="63"/>
      <c r="H1" s="63"/>
    </row>
    <row r="2" spans="1:8" ht="15" customHeight="1" x14ac:dyDescent="0.2">
      <c r="A2" s="63"/>
      <c r="B2" s="147" t="s">
        <v>193</v>
      </c>
      <c r="C2" s="63"/>
      <c r="D2" s="63"/>
      <c r="E2" s="63"/>
      <c r="F2" s="63"/>
      <c r="G2" s="63"/>
      <c r="H2" s="63"/>
    </row>
    <row r="3" spans="1:8" ht="15" customHeight="1" x14ac:dyDescent="0.2">
      <c r="A3" s="63"/>
      <c r="B3" s="496" t="s">
        <v>194</v>
      </c>
      <c r="C3" s="496"/>
      <c r="D3" s="496"/>
      <c r="E3" s="496"/>
      <c r="F3" s="496"/>
      <c r="G3" s="496"/>
      <c r="H3" s="496"/>
    </row>
    <row r="4" spans="1:8" ht="15" customHeight="1" x14ac:dyDescent="0.2">
      <c r="A4" s="63"/>
      <c r="B4" s="497"/>
      <c r="C4" s="497"/>
      <c r="D4" s="497"/>
      <c r="E4" s="497"/>
      <c r="F4" s="497"/>
      <c r="G4" s="497"/>
      <c r="H4" s="497"/>
    </row>
    <row r="5" spans="1:8" ht="10.95" customHeight="1" x14ac:dyDescent="0.2">
      <c r="B5" s="498" t="s">
        <v>195</v>
      </c>
      <c r="C5" s="499" t="str">
        <f>"第"&amp;はじめに出場選手の入力!B1&amp;はじめに出場選手の入力!C1</f>
        <v>第2回 七尾城山記録会</v>
      </c>
      <c r="D5" s="499"/>
      <c r="E5" s="498" t="s">
        <v>196</v>
      </c>
      <c r="F5" s="502">
        <f>はじめに出場選手の入力!M1</f>
        <v>45423</v>
      </c>
      <c r="G5" s="503"/>
      <c r="H5" s="455" t="s">
        <v>341</v>
      </c>
    </row>
    <row r="6" spans="1:8" ht="10.95" customHeight="1" x14ac:dyDescent="0.2">
      <c r="B6" s="498"/>
      <c r="C6" s="499"/>
      <c r="D6" s="499"/>
      <c r="E6" s="498"/>
      <c r="F6" s="504"/>
      <c r="G6" s="505"/>
      <c r="H6" s="458"/>
    </row>
    <row r="7" spans="1:8" ht="15" customHeight="1" x14ac:dyDescent="0.2">
      <c r="B7" s="480" t="s">
        <v>197</v>
      </c>
      <c r="C7" s="453" t="s">
        <v>198</v>
      </c>
      <c r="D7" s="454"/>
      <c r="E7" s="454"/>
      <c r="F7" s="500"/>
      <c r="G7" s="500"/>
      <c r="H7" s="455"/>
    </row>
    <row r="8" spans="1:8" ht="15" customHeight="1" x14ac:dyDescent="0.2">
      <c r="B8" s="467"/>
      <c r="C8" s="456"/>
      <c r="D8" s="457"/>
      <c r="E8" s="457"/>
      <c r="F8" s="457"/>
      <c r="G8" s="457"/>
      <c r="H8" s="458"/>
    </row>
    <row r="9" spans="1:8" ht="15" customHeight="1" x14ac:dyDescent="0.2">
      <c r="B9" s="480" t="s">
        <v>199</v>
      </c>
      <c r="C9" s="501" t="s">
        <v>348</v>
      </c>
      <c r="D9" s="461"/>
      <c r="E9" s="465" t="s">
        <v>200</v>
      </c>
      <c r="F9" s="494" t="s">
        <v>201</v>
      </c>
      <c r="G9" s="465" t="s">
        <v>202</v>
      </c>
      <c r="H9" s="494" t="s">
        <v>203</v>
      </c>
    </row>
    <row r="10" spans="1:8" ht="15" customHeight="1" x14ac:dyDescent="0.2">
      <c r="B10" s="467"/>
      <c r="C10" s="485"/>
      <c r="D10" s="487"/>
      <c r="E10" s="467"/>
      <c r="F10" s="495"/>
      <c r="G10" s="467"/>
      <c r="H10" s="495"/>
    </row>
    <row r="11" spans="1:8" ht="15" customHeight="1" x14ac:dyDescent="0.2">
      <c r="B11" s="484" t="s">
        <v>204</v>
      </c>
      <c r="C11" s="453" t="s">
        <v>205</v>
      </c>
      <c r="D11" s="455"/>
      <c r="E11" s="486" t="s">
        <v>206</v>
      </c>
      <c r="F11" s="488" t="s">
        <v>207</v>
      </c>
      <c r="G11" s="489"/>
      <c r="H11" s="490"/>
    </row>
    <row r="12" spans="1:8" ht="15" customHeight="1" x14ac:dyDescent="0.2">
      <c r="B12" s="485"/>
      <c r="C12" s="491" t="s">
        <v>208</v>
      </c>
      <c r="D12" s="493"/>
      <c r="E12" s="487"/>
      <c r="F12" s="491"/>
      <c r="G12" s="492"/>
      <c r="H12" s="493"/>
    </row>
    <row r="13" spans="1:8" ht="15" customHeight="1" x14ac:dyDescent="0.2">
      <c r="B13" s="485"/>
      <c r="C13" s="491"/>
      <c r="D13" s="493"/>
      <c r="E13" s="487"/>
      <c r="F13" s="491"/>
      <c r="G13" s="492"/>
      <c r="H13" s="493"/>
    </row>
    <row r="14" spans="1:8" ht="15" customHeight="1" x14ac:dyDescent="0.2">
      <c r="B14" s="485"/>
      <c r="C14" s="485" t="s">
        <v>209</v>
      </c>
      <c r="D14" s="487"/>
      <c r="E14" s="487"/>
      <c r="F14" s="491"/>
      <c r="G14" s="492"/>
      <c r="H14" s="493"/>
    </row>
    <row r="15" spans="1:8" ht="21" customHeight="1" x14ac:dyDescent="0.2">
      <c r="B15" s="480" t="s">
        <v>210</v>
      </c>
      <c r="C15" s="459"/>
      <c r="D15" s="460"/>
      <c r="E15" s="460"/>
      <c r="F15" s="460"/>
      <c r="G15" s="460"/>
      <c r="H15" s="461"/>
    </row>
    <row r="16" spans="1:8" ht="15" customHeight="1" x14ac:dyDescent="0.2">
      <c r="B16" s="481"/>
      <c r="C16" s="456"/>
      <c r="D16" s="457"/>
      <c r="E16" s="457"/>
      <c r="F16" s="457"/>
      <c r="G16" s="457"/>
      <c r="H16" s="458"/>
    </row>
    <row r="17" spans="2:8" x14ac:dyDescent="0.2">
      <c r="B17" s="148"/>
      <c r="C17" s="148"/>
      <c r="D17" s="148"/>
      <c r="E17" s="148"/>
      <c r="F17" s="148"/>
      <c r="G17" s="148"/>
      <c r="H17" s="148"/>
    </row>
    <row r="18" spans="2:8" ht="14.4" x14ac:dyDescent="0.2">
      <c r="B18" s="482" t="s">
        <v>342</v>
      </c>
      <c r="C18" s="482"/>
      <c r="D18" s="263">
        <f>F5</f>
        <v>45423</v>
      </c>
      <c r="E18" s="483" t="s">
        <v>347</v>
      </c>
      <c r="F18" s="483"/>
      <c r="G18" s="483"/>
      <c r="H18" s="483"/>
    </row>
    <row r="19" spans="2:8" x14ac:dyDescent="0.2">
      <c r="B19" s="451" t="s">
        <v>211</v>
      </c>
      <c r="C19" s="453" t="s">
        <v>212</v>
      </c>
      <c r="D19" s="454"/>
      <c r="E19" s="455"/>
      <c r="F19" s="459" t="s">
        <v>213</v>
      </c>
      <c r="G19" s="460"/>
      <c r="H19" s="461"/>
    </row>
    <row r="20" spans="2:8" x14ac:dyDescent="0.2">
      <c r="B20" s="452"/>
      <c r="C20" s="456"/>
      <c r="D20" s="457"/>
      <c r="E20" s="458"/>
      <c r="F20" s="462"/>
      <c r="G20" s="463"/>
      <c r="H20" s="464"/>
    </row>
    <row r="21" spans="2:8" x14ac:dyDescent="0.2">
      <c r="B21" s="451" t="s">
        <v>214</v>
      </c>
      <c r="C21" s="453" t="s">
        <v>215</v>
      </c>
      <c r="D21" s="454"/>
      <c r="E21" s="455"/>
      <c r="F21" s="459" t="s">
        <v>216</v>
      </c>
      <c r="G21" s="460"/>
      <c r="H21" s="461"/>
    </row>
    <row r="22" spans="2:8" x14ac:dyDescent="0.2">
      <c r="B22" s="452"/>
      <c r="C22" s="456"/>
      <c r="D22" s="457"/>
      <c r="E22" s="458"/>
      <c r="F22" s="462"/>
      <c r="G22" s="463"/>
      <c r="H22" s="464"/>
    </row>
    <row r="23" spans="2:8" ht="17.399999999999999" customHeight="1" x14ac:dyDescent="0.2">
      <c r="B23" s="264" t="s">
        <v>346</v>
      </c>
    </row>
    <row r="24" spans="2:8" ht="27" customHeight="1" x14ac:dyDescent="0.2">
      <c r="B24" s="465" t="s">
        <v>217</v>
      </c>
      <c r="C24" s="149" t="s">
        <v>218</v>
      </c>
      <c r="D24" s="468" t="s">
        <v>219</v>
      </c>
      <c r="E24" s="469"/>
      <c r="F24" s="470"/>
      <c r="G24" s="471" t="s">
        <v>220</v>
      </c>
      <c r="H24" s="472"/>
    </row>
    <row r="25" spans="2:8" ht="27" customHeight="1" x14ac:dyDescent="0.2">
      <c r="B25" s="466"/>
      <c r="C25" s="149" t="s">
        <v>221</v>
      </c>
      <c r="D25" s="468" t="s">
        <v>222</v>
      </c>
      <c r="E25" s="469"/>
      <c r="F25" s="470"/>
      <c r="G25" s="471" t="s">
        <v>220</v>
      </c>
      <c r="H25" s="472"/>
    </row>
    <row r="26" spans="2:8" ht="27" customHeight="1" x14ac:dyDescent="0.2">
      <c r="B26" s="466"/>
      <c r="C26" s="150" t="s">
        <v>223</v>
      </c>
      <c r="D26" s="473" t="s">
        <v>224</v>
      </c>
      <c r="E26" s="474"/>
      <c r="F26" s="475"/>
      <c r="G26" s="471" t="s">
        <v>220</v>
      </c>
      <c r="H26" s="472"/>
    </row>
    <row r="27" spans="2:8" ht="27" customHeight="1" x14ac:dyDescent="0.2">
      <c r="B27" s="466"/>
      <c r="C27" s="149" t="s">
        <v>225</v>
      </c>
      <c r="D27" s="468" t="s">
        <v>226</v>
      </c>
      <c r="E27" s="469"/>
      <c r="F27" s="470"/>
      <c r="G27" s="471" t="s">
        <v>220</v>
      </c>
      <c r="H27" s="472"/>
    </row>
    <row r="28" spans="2:8" ht="27" customHeight="1" x14ac:dyDescent="0.2">
      <c r="B28" s="466"/>
      <c r="C28" s="149" t="s">
        <v>227</v>
      </c>
      <c r="D28" s="468" t="s">
        <v>228</v>
      </c>
      <c r="E28" s="469"/>
      <c r="F28" s="470"/>
      <c r="G28" s="471" t="s">
        <v>220</v>
      </c>
      <c r="H28" s="472"/>
    </row>
    <row r="29" spans="2:8" ht="27" customHeight="1" x14ac:dyDescent="0.2">
      <c r="B29" s="466"/>
      <c r="C29" s="150" t="s">
        <v>229</v>
      </c>
      <c r="D29" s="473" t="s">
        <v>230</v>
      </c>
      <c r="E29" s="474"/>
      <c r="F29" s="475"/>
      <c r="G29" s="471" t="s">
        <v>220</v>
      </c>
      <c r="H29" s="472"/>
    </row>
    <row r="30" spans="2:8" ht="27" customHeight="1" x14ac:dyDescent="0.2">
      <c r="B30" s="466"/>
      <c r="C30" s="149" t="s">
        <v>231</v>
      </c>
      <c r="D30" s="468" t="s">
        <v>232</v>
      </c>
      <c r="E30" s="469"/>
      <c r="F30" s="470"/>
      <c r="G30" s="471" t="s">
        <v>220</v>
      </c>
      <c r="H30" s="472"/>
    </row>
    <row r="31" spans="2:8" ht="27" customHeight="1" x14ac:dyDescent="0.2">
      <c r="B31" s="466"/>
      <c r="C31" s="465" t="s">
        <v>233</v>
      </c>
      <c r="D31" s="473" t="s">
        <v>234</v>
      </c>
      <c r="E31" s="474"/>
      <c r="F31" s="475"/>
      <c r="G31" s="471" t="s">
        <v>220</v>
      </c>
      <c r="H31" s="472"/>
    </row>
    <row r="32" spans="2:8" ht="27" customHeight="1" x14ac:dyDescent="0.2">
      <c r="B32" s="467"/>
      <c r="C32" s="467"/>
      <c r="D32" s="477"/>
      <c r="E32" s="478"/>
      <c r="F32" s="479"/>
      <c r="G32" s="471" t="s">
        <v>220</v>
      </c>
      <c r="H32" s="472"/>
    </row>
    <row r="33" spans="1:8" ht="6" customHeight="1" x14ac:dyDescent="0.2"/>
    <row r="34" spans="1:8" x14ac:dyDescent="0.2">
      <c r="B34" s="22" t="s">
        <v>235</v>
      </c>
    </row>
    <row r="35" spans="1:8" x14ac:dyDescent="0.2">
      <c r="B35" s="151" t="s">
        <v>236</v>
      </c>
    </row>
    <row r="36" spans="1:8" x14ac:dyDescent="0.2">
      <c r="B36" s="151" t="s">
        <v>237</v>
      </c>
    </row>
    <row r="38" spans="1:8" ht="16.8" x14ac:dyDescent="0.4">
      <c r="B38" s="151" t="s">
        <v>238</v>
      </c>
    </row>
    <row r="40" spans="1:8" ht="31.95" customHeight="1" x14ac:dyDescent="0.2">
      <c r="B40" s="476" t="s">
        <v>345</v>
      </c>
      <c r="C40" s="476"/>
      <c r="D40" s="476"/>
      <c r="E40" s="476"/>
      <c r="F40" s="476"/>
      <c r="G40" s="476"/>
      <c r="H40" s="476"/>
    </row>
    <row r="41" spans="1:8" ht="27.6" customHeight="1" x14ac:dyDescent="0.2">
      <c r="B41" s="476"/>
      <c r="C41" s="476"/>
      <c r="D41" s="476"/>
      <c r="E41" s="476"/>
      <c r="F41" s="476"/>
      <c r="G41" s="476"/>
      <c r="H41" s="476"/>
    </row>
    <row r="42" spans="1:8" ht="26.4" customHeight="1" x14ac:dyDescent="0.2">
      <c r="A42"/>
      <c r="B42" s="143" t="s">
        <v>239</v>
      </c>
      <c r="C42"/>
      <c r="D42"/>
      <c r="E42"/>
      <c r="F42"/>
      <c r="G42"/>
      <c r="H42"/>
    </row>
    <row r="43" spans="1:8" x14ac:dyDescent="0.2">
      <c r="B43" s="63" t="s">
        <v>240</v>
      </c>
    </row>
  </sheetData>
  <mergeCells count="51">
    <mergeCell ref="H9:H10"/>
    <mergeCell ref="B3:H4"/>
    <mergeCell ref="B5:B6"/>
    <mergeCell ref="C5:D6"/>
    <mergeCell ref="E5:E6"/>
    <mergeCell ref="B7:B8"/>
    <mergeCell ref="C7:H8"/>
    <mergeCell ref="B9:B10"/>
    <mergeCell ref="C9:D10"/>
    <mergeCell ref="E9:E10"/>
    <mergeCell ref="F9:F10"/>
    <mergeCell ref="G9:G10"/>
    <mergeCell ref="H5:H6"/>
    <mergeCell ref="F5:G6"/>
    <mergeCell ref="B11:B14"/>
    <mergeCell ref="C11:D11"/>
    <mergeCell ref="E11:E14"/>
    <mergeCell ref="F11:H14"/>
    <mergeCell ref="C12:D13"/>
    <mergeCell ref="C14:D14"/>
    <mergeCell ref="B15:B16"/>
    <mergeCell ref="C15:H15"/>
    <mergeCell ref="C16:H16"/>
    <mergeCell ref="B19:B20"/>
    <mergeCell ref="C19:E20"/>
    <mergeCell ref="F19:H20"/>
    <mergeCell ref="B18:C18"/>
    <mergeCell ref="E18:H18"/>
    <mergeCell ref="B40:H41"/>
    <mergeCell ref="D30:F30"/>
    <mergeCell ref="G30:H30"/>
    <mergeCell ref="C31:C32"/>
    <mergeCell ref="D31:F32"/>
    <mergeCell ref="G31:H31"/>
    <mergeCell ref="G32:H32"/>
    <mergeCell ref="B21:B22"/>
    <mergeCell ref="C21:E22"/>
    <mergeCell ref="F21:H22"/>
    <mergeCell ref="B24:B32"/>
    <mergeCell ref="D24:F24"/>
    <mergeCell ref="G24:H24"/>
    <mergeCell ref="D25:F25"/>
    <mergeCell ref="D28:F28"/>
    <mergeCell ref="G28:H28"/>
    <mergeCell ref="D29:F29"/>
    <mergeCell ref="G29:H29"/>
    <mergeCell ref="G25:H25"/>
    <mergeCell ref="D26:F26"/>
    <mergeCell ref="G26:H26"/>
    <mergeCell ref="D27:F27"/>
    <mergeCell ref="G27:H27"/>
  </mergeCells>
  <phoneticPr fontId="5"/>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28D9E-A739-42E2-A464-1E8B0415EC6B}">
  <dimension ref="A1:AF55"/>
  <sheetViews>
    <sheetView showZeros="0" zoomScale="70" zoomScaleNormal="70" workbookViewId="0">
      <selection activeCell="AJ13" sqref="AJ13"/>
    </sheetView>
  </sheetViews>
  <sheetFormatPr defaultColWidth="10.33203125" defaultRowHeight="13.2" x14ac:dyDescent="0.2"/>
  <cols>
    <col min="1" max="1" width="6.6640625" customWidth="1"/>
    <col min="2" max="2" width="68.5546875" customWidth="1"/>
    <col min="3" max="32" width="4.44140625" customWidth="1"/>
    <col min="230" max="230" width="2.6640625" customWidth="1"/>
    <col min="231" max="231" width="6.6640625" customWidth="1"/>
    <col min="232" max="232" width="12.33203125" customWidth="1"/>
    <col min="233" max="233" width="5.77734375" customWidth="1"/>
    <col min="234" max="234" width="7.44140625" customWidth="1"/>
    <col min="235" max="235" width="11" customWidth="1"/>
    <col min="236" max="236" width="10.109375" customWidth="1"/>
    <col min="237" max="237" width="11.33203125" customWidth="1"/>
    <col min="238" max="238" width="10.109375" customWidth="1"/>
    <col min="239" max="239" width="11" customWidth="1"/>
    <col min="240" max="240" width="10.109375" customWidth="1"/>
    <col min="486" max="486" width="2.6640625" customWidth="1"/>
    <col min="487" max="487" width="6.6640625" customWidth="1"/>
    <col min="488" max="488" width="12.33203125" customWidth="1"/>
    <col min="489" max="489" width="5.77734375" customWidth="1"/>
    <col min="490" max="490" width="7.44140625" customWidth="1"/>
    <col min="491" max="491" width="11" customWidth="1"/>
    <col min="492" max="492" width="10.109375" customWidth="1"/>
    <col min="493" max="493" width="11.33203125" customWidth="1"/>
    <col min="494" max="494" width="10.109375" customWidth="1"/>
    <col min="495" max="495" width="11" customWidth="1"/>
    <col min="496" max="496" width="10.109375" customWidth="1"/>
    <col min="742" max="742" width="2.6640625" customWidth="1"/>
    <col min="743" max="743" width="6.6640625" customWidth="1"/>
    <col min="744" max="744" width="12.33203125" customWidth="1"/>
    <col min="745" max="745" width="5.77734375" customWidth="1"/>
    <col min="746" max="746" width="7.44140625" customWidth="1"/>
    <col min="747" max="747" width="11" customWidth="1"/>
    <col min="748" max="748" width="10.109375" customWidth="1"/>
    <col min="749" max="749" width="11.33203125" customWidth="1"/>
    <col min="750" max="750" width="10.109375" customWidth="1"/>
    <col min="751" max="751" width="11" customWidth="1"/>
    <col min="752" max="752" width="10.109375" customWidth="1"/>
    <col min="998" max="998" width="2.6640625" customWidth="1"/>
    <col min="999" max="999" width="6.6640625" customWidth="1"/>
    <col min="1000" max="1000" width="12.33203125" customWidth="1"/>
    <col min="1001" max="1001" width="5.77734375" customWidth="1"/>
    <col min="1002" max="1002" width="7.44140625" customWidth="1"/>
    <col min="1003" max="1003" width="11" customWidth="1"/>
    <col min="1004" max="1004" width="10.109375" customWidth="1"/>
    <col min="1005" max="1005" width="11.33203125" customWidth="1"/>
    <col min="1006" max="1006" width="10.109375" customWidth="1"/>
    <col min="1007" max="1007" width="11" customWidth="1"/>
    <col min="1008" max="1008" width="10.109375" customWidth="1"/>
    <col min="1254" max="1254" width="2.6640625" customWidth="1"/>
    <col min="1255" max="1255" width="6.6640625" customWidth="1"/>
    <col min="1256" max="1256" width="12.33203125" customWidth="1"/>
    <col min="1257" max="1257" width="5.77734375" customWidth="1"/>
    <col min="1258" max="1258" width="7.44140625" customWidth="1"/>
    <col min="1259" max="1259" width="11" customWidth="1"/>
    <col min="1260" max="1260" width="10.109375" customWidth="1"/>
    <col min="1261" max="1261" width="11.33203125" customWidth="1"/>
    <col min="1262" max="1262" width="10.109375" customWidth="1"/>
    <col min="1263" max="1263" width="11" customWidth="1"/>
    <col min="1264" max="1264" width="10.109375" customWidth="1"/>
    <col min="1510" max="1510" width="2.6640625" customWidth="1"/>
    <col min="1511" max="1511" width="6.6640625" customWidth="1"/>
    <col min="1512" max="1512" width="12.33203125" customWidth="1"/>
    <col min="1513" max="1513" width="5.77734375" customWidth="1"/>
    <col min="1514" max="1514" width="7.44140625" customWidth="1"/>
    <col min="1515" max="1515" width="11" customWidth="1"/>
    <col min="1516" max="1516" width="10.109375" customWidth="1"/>
    <col min="1517" max="1517" width="11.33203125" customWidth="1"/>
    <col min="1518" max="1518" width="10.109375" customWidth="1"/>
    <col min="1519" max="1519" width="11" customWidth="1"/>
    <col min="1520" max="1520" width="10.109375" customWidth="1"/>
    <col min="1766" max="1766" width="2.6640625" customWidth="1"/>
    <col min="1767" max="1767" width="6.6640625" customWidth="1"/>
    <col min="1768" max="1768" width="12.33203125" customWidth="1"/>
    <col min="1769" max="1769" width="5.77734375" customWidth="1"/>
    <col min="1770" max="1770" width="7.44140625" customWidth="1"/>
    <col min="1771" max="1771" width="11" customWidth="1"/>
    <col min="1772" max="1772" width="10.109375" customWidth="1"/>
    <col min="1773" max="1773" width="11.33203125" customWidth="1"/>
    <col min="1774" max="1774" width="10.109375" customWidth="1"/>
    <col min="1775" max="1775" width="11" customWidth="1"/>
    <col min="1776" max="1776" width="10.109375" customWidth="1"/>
    <col min="2022" max="2022" width="2.6640625" customWidth="1"/>
    <col min="2023" max="2023" width="6.6640625" customWidth="1"/>
    <col min="2024" max="2024" width="12.33203125" customWidth="1"/>
    <col min="2025" max="2025" width="5.77734375" customWidth="1"/>
    <col min="2026" max="2026" width="7.44140625" customWidth="1"/>
    <col min="2027" max="2027" width="11" customWidth="1"/>
    <col min="2028" max="2028" width="10.109375" customWidth="1"/>
    <col min="2029" max="2029" width="11.33203125" customWidth="1"/>
    <col min="2030" max="2030" width="10.109375" customWidth="1"/>
    <col min="2031" max="2031" width="11" customWidth="1"/>
    <col min="2032" max="2032" width="10.109375" customWidth="1"/>
    <col min="2278" max="2278" width="2.6640625" customWidth="1"/>
    <col min="2279" max="2279" width="6.6640625" customWidth="1"/>
    <col min="2280" max="2280" width="12.33203125" customWidth="1"/>
    <col min="2281" max="2281" width="5.77734375" customWidth="1"/>
    <col min="2282" max="2282" width="7.44140625" customWidth="1"/>
    <col min="2283" max="2283" width="11" customWidth="1"/>
    <col min="2284" max="2284" width="10.109375" customWidth="1"/>
    <col min="2285" max="2285" width="11.33203125" customWidth="1"/>
    <col min="2286" max="2286" width="10.109375" customWidth="1"/>
    <col min="2287" max="2287" width="11" customWidth="1"/>
    <col min="2288" max="2288" width="10.109375" customWidth="1"/>
    <col min="2534" max="2534" width="2.6640625" customWidth="1"/>
    <col min="2535" max="2535" width="6.6640625" customWidth="1"/>
    <col min="2536" max="2536" width="12.33203125" customWidth="1"/>
    <col min="2537" max="2537" width="5.77734375" customWidth="1"/>
    <col min="2538" max="2538" width="7.44140625" customWidth="1"/>
    <col min="2539" max="2539" width="11" customWidth="1"/>
    <col min="2540" max="2540" width="10.109375" customWidth="1"/>
    <col min="2541" max="2541" width="11.33203125" customWidth="1"/>
    <col min="2542" max="2542" width="10.109375" customWidth="1"/>
    <col min="2543" max="2543" width="11" customWidth="1"/>
    <col min="2544" max="2544" width="10.109375" customWidth="1"/>
    <col min="2790" max="2790" width="2.6640625" customWidth="1"/>
    <col min="2791" max="2791" width="6.6640625" customWidth="1"/>
    <col min="2792" max="2792" width="12.33203125" customWidth="1"/>
    <col min="2793" max="2793" width="5.77734375" customWidth="1"/>
    <col min="2794" max="2794" width="7.44140625" customWidth="1"/>
    <col min="2795" max="2795" width="11" customWidth="1"/>
    <col min="2796" max="2796" width="10.109375" customWidth="1"/>
    <col min="2797" max="2797" width="11.33203125" customWidth="1"/>
    <col min="2798" max="2798" width="10.109375" customWidth="1"/>
    <col min="2799" max="2799" width="11" customWidth="1"/>
    <col min="2800" max="2800" width="10.109375" customWidth="1"/>
    <col min="3046" max="3046" width="2.6640625" customWidth="1"/>
    <col min="3047" max="3047" width="6.6640625" customWidth="1"/>
    <col min="3048" max="3048" width="12.33203125" customWidth="1"/>
    <col min="3049" max="3049" width="5.77734375" customWidth="1"/>
    <col min="3050" max="3050" width="7.44140625" customWidth="1"/>
    <col min="3051" max="3051" width="11" customWidth="1"/>
    <col min="3052" max="3052" width="10.109375" customWidth="1"/>
    <col min="3053" max="3053" width="11.33203125" customWidth="1"/>
    <col min="3054" max="3054" width="10.109375" customWidth="1"/>
    <col min="3055" max="3055" width="11" customWidth="1"/>
    <col min="3056" max="3056" width="10.109375" customWidth="1"/>
    <col min="3302" max="3302" width="2.6640625" customWidth="1"/>
    <col min="3303" max="3303" width="6.6640625" customWidth="1"/>
    <col min="3304" max="3304" width="12.33203125" customWidth="1"/>
    <col min="3305" max="3305" width="5.77734375" customWidth="1"/>
    <col min="3306" max="3306" width="7.44140625" customWidth="1"/>
    <col min="3307" max="3307" width="11" customWidth="1"/>
    <col min="3308" max="3308" width="10.109375" customWidth="1"/>
    <col min="3309" max="3309" width="11.33203125" customWidth="1"/>
    <col min="3310" max="3310" width="10.109375" customWidth="1"/>
    <col min="3311" max="3311" width="11" customWidth="1"/>
    <col min="3312" max="3312" width="10.109375" customWidth="1"/>
    <col min="3558" max="3558" width="2.6640625" customWidth="1"/>
    <col min="3559" max="3559" width="6.6640625" customWidth="1"/>
    <col min="3560" max="3560" width="12.33203125" customWidth="1"/>
    <col min="3561" max="3561" width="5.77734375" customWidth="1"/>
    <col min="3562" max="3562" width="7.44140625" customWidth="1"/>
    <col min="3563" max="3563" width="11" customWidth="1"/>
    <col min="3564" max="3564" width="10.109375" customWidth="1"/>
    <col min="3565" max="3565" width="11.33203125" customWidth="1"/>
    <col min="3566" max="3566" width="10.109375" customWidth="1"/>
    <col min="3567" max="3567" width="11" customWidth="1"/>
    <col min="3568" max="3568" width="10.109375" customWidth="1"/>
    <col min="3814" max="3814" width="2.6640625" customWidth="1"/>
    <col min="3815" max="3815" width="6.6640625" customWidth="1"/>
    <col min="3816" max="3816" width="12.33203125" customWidth="1"/>
    <col min="3817" max="3817" width="5.77734375" customWidth="1"/>
    <col min="3818" max="3818" width="7.44140625" customWidth="1"/>
    <col min="3819" max="3819" width="11" customWidth="1"/>
    <col min="3820" max="3820" width="10.109375" customWidth="1"/>
    <col min="3821" max="3821" width="11.33203125" customWidth="1"/>
    <col min="3822" max="3822" width="10.109375" customWidth="1"/>
    <col min="3823" max="3823" width="11" customWidth="1"/>
    <col min="3824" max="3824" width="10.109375" customWidth="1"/>
    <col min="4070" max="4070" width="2.6640625" customWidth="1"/>
    <col min="4071" max="4071" width="6.6640625" customWidth="1"/>
    <col min="4072" max="4072" width="12.33203125" customWidth="1"/>
    <col min="4073" max="4073" width="5.77734375" customWidth="1"/>
    <col min="4074" max="4074" width="7.44140625" customWidth="1"/>
    <col min="4075" max="4075" width="11" customWidth="1"/>
    <col min="4076" max="4076" width="10.109375" customWidth="1"/>
    <col min="4077" max="4077" width="11.33203125" customWidth="1"/>
    <col min="4078" max="4078" width="10.109375" customWidth="1"/>
    <col min="4079" max="4079" width="11" customWidth="1"/>
    <col min="4080" max="4080" width="10.109375" customWidth="1"/>
    <col min="4326" max="4326" width="2.6640625" customWidth="1"/>
    <col min="4327" max="4327" width="6.6640625" customWidth="1"/>
    <col min="4328" max="4328" width="12.33203125" customWidth="1"/>
    <col min="4329" max="4329" width="5.77734375" customWidth="1"/>
    <col min="4330" max="4330" width="7.44140625" customWidth="1"/>
    <col min="4331" max="4331" width="11" customWidth="1"/>
    <col min="4332" max="4332" width="10.109375" customWidth="1"/>
    <col min="4333" max="4333" width="11.33203125" customWidth="1"/>
    <col min="4334" max="4334" width="10.109375" customWidth="1"/>
    <col min="4335" max="4335" width="11" customWidth="1"/>
    <col min="4336" max="4336" width="10.109375" customWidth="1"/>
    <col min="4582" max="4582" width="2.6640625" customWidth="1"/>
    <col min="4583" max="4583" width="6.6640625" customWidth="1"/>
    <col min="4584" max="4584" width="12.33203125" customWidth="1"/>
    <col min="4585" max="4585" width="5.77734375" customWidth="1"/>
    <col min="4586" max="4586" width="7.44140625" customWidth="1"/>
    <col min="4587" max="4587" width="11" customWidth="1"/>
    <col min="4588" max="4588" width="10.109375" customWidth="1"/>
    <col min="4589" max="4589" width="11.33203125" customWidth="1"/>
    <col min="4590" max="4590" width="10.109375" customWidth="1"/>
    <col min="4591" max="4591" width="11" customWidth="1"/>
    <col min="4592" max="4592" width="10.109375" customWidth="1"/>
    <col min="4838" max="4838" width="2.6640625" customWidth="1"/>
    <col min="4839" max="4839" width="6.6640625" customWidth="1"/>
    <col min="4840" max="4840" width="12.33203125" customWidth="1"/>
    <col min="4841" max="4841" width="5.77734375" customWidth="1"/>
    <col min="4842" max="4842" width="7.44140625" customWidth="1"/>
    <col min="4843" max="4843" width="11" customWidth="1"/>
    <col min="4844" max="4844" width="10.109375" customWidth="1"/>
    <col min="4845" max="4845" width="11.33203125" customWidth="1"/>
    <col min="4846" max="4846" width="10.109375" customWidth="1"/>
    <col min="4847" max="4847" width="11" customWidth="1"/>
    <col min="4848" max="4848" width="10.109375" customWidth="1"/>
    <col min="5094" max="5094" width="2.6640625" customWidth="1"/>
    <col min="5095" max="5095" width="6.6640625" customWidth="1"/>
    <col min="5096" max="5096" width="12.33203125" customWidth="1"/>
    <col min="5097" max="5097" width="5.77734375" customWidth="1"/>
    <col min="5098" max="5098" width="7.44140625" customWidth="1"/>
    <col min="5099" max="5099" width="11" customWidth="1"/>
    <col min="5100" max="5100" width="10.109375" customWidth="1"/>
    <col min="5101" max="5101" width="11.33203125" customWidth="1"/>
    <col min="5102" max="5102" width="10.109375" customWidth="1"/>
    <col min="5103" max="5103" width="11" customWidth="1"/>
    <col min="5104" max="5104" width="10.109375" customWidth="1"/>
    <col min="5350" max="5350" width="2.6640625" customWidth="1"/>
    <col min="5351" max="5351" width="6.6640625" customWidth="1"/>
    <col min="5352" max="5352" width="12.33203125" customWidth="1"/>
    <col min="5353" max="5353" width="5.77734375" customWidth="1"/>
    <col min="5354" max="5354" width="7.44140625" customWidth="1"/>
    <col min="5355" max="5355" width="11" customWidth="1"/>
    <col min="5356" max="5356" width="10.109375" customWidth="1"/>
    <col min="5357" max="5357" width="11.33203125" customWidth="1"/>
    <col min="5358" max="5358" width="10.109375" customWidth="1"/>
    <col min="5359" max="5359" width="11" customWidth="1"/>
    <col min="5360" max="5360" width="10.109375" customWidth="1"/>
    <col min="5606" max="5606" width="2.6640625" customWidth="1"/>
    <col min="5607" max="5607" width="6.6640625" customWidth="1"/>
    <col min="5608" max="5608" width="12.33203125" customWidth="1"/>
    <col min="5609" max="5609" width="5.77734375" customWidth="1"/>
    <col min="5610" max="5610" width="7.44140625" customWidth="1"/>
    <col min="5611" max="5611" width="11" customWidth="1"/>
    <col min="5612" max="5612" width="10.109375" customWidth="1"/>
    <col min="5613" max="5613" width="11.33203125" customWidth="1"/>
    <col min="5614" max="5614" width="10.109375" customWidth="1"/>
    <col min="5615" max="5615" width="11" customWidth="1"/>
    <col min="5616" max="5616" width="10.109375" customWidth="1"/>
    <col min="5862" max="5862" width="2.6640625" customWidth="1"/>
    <col min="5863" max="5863" width="6.6640625" customWidth="1"/>
    <col min="5864" max="5864" width="12.33203125" customWidth="1"/>
    <col min="5865" max="5865" width="5.77734375" customWidth="1"/>
    <col min="5866" max="5866" width="7.44140625" customWidth="1"/>
    <col min="5867" max="5867" width="11" customWidth="1"/>
    <col min="5868" max="5868" width="10.109375" customWidth="1"/>
    <col min="5869" max="5869" width="11.33203125" customWidth="1"/>
    <col min="5870" max="5870" width="10.109375" customWidth="1"/>
    <col min="5871" max="5871" width="11" customWidth="1"/>
    <col min="5872" max="5872" width="10.109375" customWidth="1"/>
    <col min="6118" max="6118" width="2.6640625" customWidth="1"/>
    <col min="6119" max="6119" width="6.6640625" customWidth="1"/>
    <col min="6120" max="6120" width="12.33203125" customWidth="1"/>
    <col min="6121" max="6121" width="5.77734375" customWidth="1"/>
    <col min="6122" max="6122" width="7.44140625" customWidth="1"/>
    <col min="6123" max="6123" width="11" customWidth="1"/>
    <col min="6124" max="6124" width="10.109375" customWidth="1"/>
    <col min="6125" max="6125" width="11.33203125" customWidth="1"/>
    <col min="6126" max="6126" width="10.109375" customWidth="1"/>
    <col min="6127" max="6127" width="11" customWidth="1"/>
    <col min="6128" max="6128" width="10.109375" customWidth="1"/>
    <col min="6374" max="6374" width="2.6640625" customWidth="1"/>
    <col min="6375" max="6375" width="6.6640625" customWidth="1"/>
    <col min="6376" max="6376" width="12.33203125" customWidth="1"/>
    <col min="6377" max="6377" width="5.77734375" customWidth="1"/>
    <col min="6378" max="6378" width="7.44140625" customWidth="1"/>
    <col min="6379" max="6379" width="11" customWidth="1"/>
    <col min="6380" max="6380" width="10.109375" customWidth="1"/>
    <col min="6381" max="6381" width="11.33203125" customWidth="1"/>
    <col min="6382" max="6382" width="10.109375" customWidth="1"/>
    <col min="6383" max="6383" width="11" customWidth="1"/>
    <col min="6384" max="6384" width="10.109375" customWidth="1"/>
    <col min="6630" max="6630" width="2.6640625" customWidth="1"/>
    <col min="6631" max="6631" width="6.6640625" customWidth="1"/>
    <col min="6632" max="6632" width="12.33203125" customWidth="1"/>
    <col min="6633" max="6633" width="5.77734375" customWidth="1"/>
    <col min="6634" max="6634" width="7.44140625" customWidth="1"/>
    <col min="6635" max="6635" width="11" customWidth="1"/>
    <col min="6636" max="6636" width="10.109375" customWidth="1"/>
    <col min="6637" max="6637" width="11.33203125" customWidth="1"/>
    <col min="6638" max="6638" width="10.109375" customWidth="1"/>
    <col min="6639" max="6639" width="11" customWidth="1"/>
    <col min="6640" max="6640" width="10.109375" customWidth="1"/>
    <col min="6886" max="6886" width="2.6640625" customWidth="1"/>
    <col min="6887" max="6887" width="6.6640625" customWidth="1"/>
    <col min="6888" max="6888" width="12.33203125" customWidth="1"/>
    <col min="6889" max="6889" width="5.77734375" customWidth="1"/>
    <col min="6890" max="6890" width="7.44140625" customWidth="1"/>
    <col min="6891" max="6891" width="11" customWidth="1"/>
    <col min="6892" max="6892" width="10.109375" customWidth="1"/>
    <col min="6893" max="6893" width="11.33203125" customWidth="1"/>
    <col min="6894" max="6894" width="10.109375" customWidth="1"/>
    <col min="6895" max="6895" width="11" customWidth="1"/>
    <col min="6896" max="6896" width="10.109375" customWidth="1"/>
    <col min="7142" max="7142" width="2.6640625" customWidth="1"/>
    <col min="7143" max="7143" width="6.6640625" customWidth="1"/>
    <col min="7144" max="7144" width="12.33203125" customWidth="1"/>
    <col min="7145" max="7145" width="5.77734375" customWidth="1"/>
    <col min="7146" max="7146" width="7.44140625" customWidth="1"/>
    <col min="7147" max="7147" width="11" customWidth="1"/>
    <col min="7148" max="7148" width="10.109375" customWidth="1"/>
    <col min="7149" max="7149" width="11.33203125" customWidth="1"/>
    <col min="7150" max="7150" width="10.109375" customWidth="1"/>
    <col min="7151" max="7151" width="11" customWidth="1"/>
    <col min="7152" max="7152" width="10.109375" customWidth="1"/>
    <col min="7398" max="7398" width="2.6640625" customWidth="1"/>
    <col min="7399" max="7399" width="6.6640625" customWidth="1"/>
    <col min="7400" max="7400" width="12.33203125" customWidth="1"/>
    <col min="7401" max="7401" width="5.77734375" customWidth="1"/>
    <col min="7402" max="7402" width="7.44140625" customWidth="1"/>
    <col min="7403" max="7403" width="11" customWidth="1"/>
    <col min="7404" max="7404" width="10.109375" customWidth="1"/>
    <col min="7405" max="7405" width="11.33203125" customWidth="1"/>
    <col min="7406" max="7406" width="10.109375" customWidth="1"/>
    <col min="7407" max="7407" width="11" customWidth="1"/>
    <col min="7408" max="7408" width="10.109375" customWidth="1"/>
    <col min="7654" max="7654" width="2.6640625" customWidth="1"/>
    <col min="7655" max="7655" width="6.6640625" customWidth="1"/>
    <col min="7656" max="7656" width="12.33203125" customWidth="1"/>
    <col min="7657" max="7657" width="5.77734375" customWidth="1"/>
    <col min="7658" max="7658" width="7.44140625" customWidth="1"/>
    <col min="7659" max="7659" width="11" customWidth="1"/>
    <col min="7660" max="7660" width="10.109375" customWidth="1"/>
    <col min="7661" max="7661" width="11.33203125" customWidth="1"/>
    <col min="7662" max="7662" width="10.109375" customWidth="1"/>
    <col min="7663" max="7663" width="11" customWidth="1"/>
    <col min="7664" max="7664" width="10.109375" customWidth="1"/>
    <col min="7910" max="7910" width="2.6640625" customWidth="1"/>
    <col min="7911" max="7911" width="6.6640625" customWidth="1"/>
    <col min="7912" max="7912" width="12.33203125" customWidth="1"/>
    <col min="7913" max="7913" width="5.77734375" customWidth="1"/>
    <col min="7914" max="7914" width="7.44140625" customWidth="1"/>
    <col min="7915" max="7915" width="11" customWidth="1"/>
    <col min="7916" max="7916" width="10.109375" customWidth="1"/>
    <col min="7917" max="7917" width="11.33203125" customWidth="1"/>
    <col min="7918" max="7918" width="10.109375" customWidth="1"/>
    <col min="7919" max="7919" width="11" customWidth="1"/>
    <col min="7920" max="7920" width="10.109375" customWidth="1"/>
    <col min="8166" max="8166" width="2.6640625" customWidth="1"/>
    <col min="8167" max="8167" width="6.6640625" customWidth="1"/>
    <col min="8168" max="8168" width="12.33203125" customWidth="1"/>
    <col min="8169" max="8169" width="5.77734375" customWidth="1"/>
    <col min="8170" max="8170" width="7.44140625" customWidth="1"/>
    <col min="8171" max="8171" width="11" customWidth="1"/>
    <col min="8172" max="8172" width="10.109375" customWidth="1"/>
    <col min="8173" max="8173" width="11.33203125" customWidth="1"/>
    <col min="8174" max="8174" width="10.109375" customWidth="1"/>
    <col min="8175" max="8175" width="11" customWidth="1"/>
    <col min="8176" max="8176" width="10.109375" customWidth="1"/>
    <col min="8422" max="8422" width="2.6640625" customWidth="1"/>
    <col min="8423" max="8423" width="6.6640625" customWidth="1"/>
    <col min="8424" max="8424" width="12.33203125" customWidth="1"/>
    <col min="8425" max="8425" width="5.77734375" customWidth="1"/>
    <col min="8426" max="8426" width="7.44140625" customWidth="1"/>
    <col min="8427" max="8427" width="11" customWidth="1"/>
    <col min="8428" max="8428" width="10.109375" customWidth="1"/>
    <col min="8429" max="8429" width="11.33203125" customWidth="1"/>
    <col min="8430" max="8430" width="10.109375" customWidth="1"/>
    <col min="8431" max="8431" width="11" customWidth="1"/>
    <col min="8432" max="8432" width="10.109375" customWidth="1"/>
    <col min="8678" max="8678" width="2.6640625" customWidth="1"/>
    <col min="8679" max="8679" width="6.6640625" customWidth="1"/>
    <col min="8680" max="8680" width="12.33203125" customWidth="1"/>
    <col min="8681" max="8681" width="5.77734375" customWidth="1"/>
    <col min="8682" max="8682" width="7.44140625" customWidth="1"/>
    <col min="8683" max="8683" width="11" customWidth="1"/>
    <col min="8684" max="8684" width="10.109375" customWidth="1"/>
    <col min="8685" max="8685" width="11.33203125" customWidth="1"/>
    <col min="8686" max="8686" width="10.109375" customWidth="1"/>
    <col min="8687" max="8687" width="11" customWidth="1"/>
    <col min="8688" max="8688" width="10.109375" customWidth="1"/>
    <col min="8934" max="8934" width="2.6640625" customWidth="1"/>
    <col min="8935" max="8935" width="6.6640625" customWidth="1"/>
    <col min="8936" max="8936" width="12.33203125" customWidth="1"/>
    <col min="8937" max="8937" width="5.77734375" customWidth="1"/>
    <col min="8938" max="8938" width="7.44140625" customWidth="1"/>
    <col min="8939" max="8939" width="11" customWidth="1"/>
    <col min="8940" max="8940" width="10.109375" customWidth="1"/>
    <col min="8941" max="8941" width="11.33203125" customWidth="1"/>
    <col min="8942" max="8942" width="10.109375" customWidth="1"/>
    <col min="8943" max="8943" width="11" customWidth="1"/>
    <col min="8944" max="8944" width="10.109375" customWidth="1"/>
    <col min="9190" max="9190" width="2.6640625" customWidth="1"/>
    <col min="9191" max="9191" width="6.6640625" customWidth="1"/>
    <col min="9192" max="9192" width="12.33203125" customWidth="1"/>
    <col min="9193" max="9193" width="5.77734375" customWidth="1"/>
    <col min="9194" max="9194" width="7.44140625" customWidth="1"/>
    <col min="9195" max="9195" width="11" customWidth="1"/>
    <col min="9196" max="9196" width="10.109375" customWidth="1"/>
    <col min="9197" max="9197" width="11.33203125" customWidth="1"/>
    <col min="9198" max="9198" width="10.109375" customWidth="1"/>
    <col min="9199" max="9199" width="11" customWidth="1"/>
    <col min="9200" max="9200" width="10.109375" customWidth="1"/>
    <col min="9446" max="9446" width="2.6640625" customWidth="1"/>
    <col min="9447" max="9447" width="6.6640625" customWidth="1"/>
    <col min="9448" max="9448" width="12.33203125" customWidth="1"/>
    <col min="9449" max="9449" width="5.77734375" customWidth="1"/>
    <col min="9450" max="9450" width="7.44140625" customWidth="1"/>
    <col min="9451" max="9451" width="11" customWidth="1"/>
    <col min="9452" max="9452" width="10.109375" customWidth="1"/>
    <col min="9453" max="9453" width="11.33203125" customWidth="1"/>
    <col min="9454" max="9454" width="10.109375" customWidth="1"/>
    <col min="9455" max="9455" width="11" customWidth="1"/>
    <col min="9456" max="9456" width="10.109375" customWidth="1"/>
    <col min="9702" max="9702" width="2.6640625" customWidth="1"/>
    <col min="9703" max="9703" width="6.6640625" customWidth="1"/>
    <col min="9704" max="9704" width="12.33203125" customWidth="1"/>
    <col min="9705" max="9705" width="5.77734375" customWidth="1"/>
    <col min="9706" max="9706" width="7.44140625" customWidth="1"/>
    <col min="9707" max="9707" width="11" customWidth="1"/>
    <col min="9708" max="9708" width="10.109375" customWidth="1"/>
    <col min="9709" max="9709" width="11.33203125" customWidth="1"/>
    <col min="9710" max="9710" width="10.109375" customWidth="1"/>
    <col min="9711" max="9711" width="11" customWidth="1"/>
    <col min="9712" max="9712" width="10.109375" customWidth="1"/>
    <col min="9958" max="9958" width="2.6640625" customWidth="1"/>
    <col min="9959" max="9959" width="6.6640625" customWidth="1"/>
    <col min="9960" max="9960" width="12.33203125" customWidth="1"/>
    <col min="9961" max="9961" width="5.77734375" customWidth="1"/>
    <col min="9962" max="9962" width="7.44140625" customWidth="1"/>
    <col min="9963" max="9963" width="11" customWidth="1"/>
    <col min="9964" max="9964" width="10.109375" customWidth="1"/>
    <col min="9965" max="9965" width="11.33203125" customWidth="1"/>
    <col min="9966" max="9966" width="10.109375" customWidth="1"/>
    <col min="9967" max="9967" width="11" customWidth="1"/>
    <col min="9968" max="9968" width="10.109375" customWidth="1"/>
    <col min="10214" max="10214" width="2.6640625" customWidth="1"/>
    <col min="10215" max="10215" width="6.6640625" customWidth="1"/>
    <col min="10216" max="10216" width="12.33203125" customWidth="1"/>
    <col min="10217" max="10217" width="5.77734375" customWidth="1"/>
    <col min="10218" max="10218" width="7.44140625" customWidth="1"/>
    <col min="10219" max="10219" width="11" customWidth="1"/>
    <col min="10220" max="10220" width="10.109375" customWidth="1"/>
    <col min="10221" max="10221" width="11.33203125" customWidth="1"/>
    <col min="10222" max="10222" width="10.109375" customWidth="1"/>
    <col min="10223" max="10223" width="11" customWidth="1"/>
    <col min="10224" max="10224" width="10.109375" customWidth="1"/>
    <col min="10470" max="10470" width="2.6640625" customWidth="1"/>
    <col min="10471" max="10471" width="6.6640625" customWidth="1"/>
    <col min="10472" max="10472" width="12.33203125" customWidth="1"/>
    <col min="10473" max="10473" width="5.77734375" customWidth="1"/>
    <col min="10474" max="10474" width="7.44140625" customWidth="1"/>
    <col min="10475" max="10475" width="11" customWidth="1"/>
    <col min="10476" max="10476" width="10.109375" customWidth="1"/>
    <col min="10477" max="10477" width="11.33203125" customWidth="1"/>
    <col min="10478" max="10478" width="10.109375" customWidth="1"/>
    <col min="10479" max="10479" width="11" customWidth="1"/>
    <col min="10480" max="10480" width="10.109375" customWidth="1"/>
    <col min="10726" max="10726" width="2.6640625" customWidth="1"/>
    <col min="10727" max="10727" width="6.6640625" customWidth="1"/>
    <col min="10728" max="10728" width="12.33203125" customWidth="1"/>
    <col min="10729" max="10729" width="5.77734375" customWidth="1"/>
    <col min="10730" max="10730" width="7.44140625" customWidth="1"/>
    <col min="10731" max="10731" width="11" customWidth="1"/>
    <col min="10732" max="10732" width="10.109375" customWidth="1"/>
    <col min="10733" max="10733" width="11.33203125" customWidth="1"/>
    <col min="10734" max="10734" width="10.109375" customWidth="1"/>
    <col min="10735" max="10735" width="11" customWidth="1"/>
    <col min="10736" max="10736" width="10.109375" customWidth="1"/>
    <col min="10982" max="10982" width="2.6640625" customWidth="1"/>
    <col min="10983" max="10983" width="6.6640625" customWidth="1"/>
    <col min="10984" max="10984" width="12.33203125" customWidth="1"/>
    <col min="10985" max="10985" width="5.77734375" customWidth="1"/>
    <col min="10986" max="10986" width="7.44140625" customWidth="1"/>
    <col min="10987" max="10987" width="11" customWidth="1"/>
    <col min="10988" max="10988" width="10.109375" customWidth="1"/>
    <col min="10989" max="10989" width="11.33203125" customWidth="1"/>
    <col min="10990" max="10990" width="10.109375" customWidth="1"/>
    <col min="10991" max="10991" width="11" customWidth="1"/>
    <col min="10992" max="10992" width="10.109375" customWidth="1"/>
    <col min="11238" max="11238" width="2.6640625" customWidth="1"/>
    <col min="11239" max="11239" width="6.6640625" customWidth="1"/>
    <col min="11240" max="11240" width="12.33203125" customWidth="1"/>
    <col min="11241" max="11241" width="5.77734375" customWidth="1"/>
    <col min="11242" max="11242" width="7.44140625" customWidth="1"/>
    <col min="11243" max="11243" width="11" customWidth="1"/>
    <col min="11244" max="11244" width="10.109375" customWidth="1"/>
    <col min="11245" max="11245" width="11.33203125" customWidth="1"/>
    <col min="11246" max="11246" width="10.109375" customWidth="1"/>
    <col min="11247" max="11247" width="11" customWidth="1"/>
    <col min="11248" max="11248" width="10.109375" customWidth="1"/>
    <col min="11494" max="11494" width="2.6640625" customWidth="1"/>
    <col min="11495" max="11495" width="6.6640625" customWidth="1"/>
    <col min="11496" max="11496" width="12.33203125" customWidth="1"/>
    <col min="11497" max="11497" width="5.77734375" customWidth="1"/>
    <col min="11498" max="11498" width="7.44140625" customWidth="1"/>
    <col min="11499" max="11499" width="11" customWidth="1"/>
    <col min="11500" max="11500" width="10.109375" customWidth="1"/>
    <col min="11501" max="11501" width="11.33203125" customWidth="1"/>
    <col min="11502" max="11502" width="10.109375" customWidth="1"/>
    <col min="11503" max="11503" width="11" customWidth="1"/>
    <col min="11504" max="11504" width="10.109375" customWidth="1"/>
    <col min="11750" max="11750" width="2.6640625" customWidth="1"/>
    <col min="11751" max="11751" width="6.6640625" customWidth="1"/>
    <col min="11752" max="11752" width="12.33203125" customWidth="1"/>
    <col min="11753" max="11753" width="5.77734375" customWidth="1"/>
    <col min="11754" max="11754" width="7.44140625" customWidth="1"/>
    <col min="11755" max="11755" width="11" customWidth="1"/>
    <col min="11756" max="11756" width="10.109375" customWidth="1"/>
    <col min="11757" max="11757" width="11.33203125" customWidth="1"/>
    <col min="11758" max="11758" width="10.109375" customWidth="1"/>
    <col min="11759" max="11759" width="11" customWidth="1"/>
    <col min="11760" max="11760" width="10.109375" customWidth="1"/>
    <col min="12006" max="12006" width="2.6640625" customWidth="1"/>
    <col min="12007" max="12007" width="6.6640625" customWidth="1"/>
    <col min="12008" max="12008" width="12.33203125" customWidth="1"/>
    <col min="12009" max="12009" width="5.77734375" customWidth="1"/>
    <col min="12010" max="12010" width="7.44140625" customWidth="1"/>
    <col min="12011" max="12011" width="11" customWidth="1"/>
    <col min="12012" max="12012" width="10.109375" customWidth="1"/>
    <col min="12013" max="12013" width="11.33203125" customWidth="1"/>
    <col min="12014" max="12014" width="10.109375" customWidth="1"/>
    <col min="12015" max="12015" width="11" customWidth="1"/>
    <col min="12016" max="12016" width="10.109375" customWidth="1"/>
    <col min="12262" max="12262" width="2.6640625" customWidth="1"/>
    <col min="12263" max="12263" width="6.6640625" customWidth="1"/>
    <col min="12264" max="12264" width="12.33203125" customWidth="1"/>
    <col min="12265" max="12265" width="5.77734375" customWidth="1"/>
    <col min="12266" max="12266" width="7.44140625" customWidth="1"/>
    <col min="12267" max="12267" width="11" customWidth="1"/>
    <col min="12268" max="12268" width="10.109375" customWidth="1"/>
    <col min="12269" max="12269" width="11.33203125" customWidth="1"/>
    <col min="12270" max="12270" width="10.109375" customWidth="1"/>
    <col min="12271" max="12271" width="11" customWidth="1"/>
    <col min="12272" max="12272" width="10.109375" customWidth="1"/>
    <col min="12518" max="12518" width="2.6640625" customWidth="1"/>
    <col min="12519" max="12519" width="6.6640625" customWidth="1"/>
    <col min="12520" max="12520" width="12.33203125" customWidth="1"/>
    <col min="12521" max="12521" width="5.77734375" customWidth="1"/>
    <col min="12522" max="12522" width="7.44140625" customWidth="1"/>
    <col min="12523" max="12523" width="11" customWidth="1"/>
    <col min="12524" max="12524" width="10.109375" customWidth="1"/>
    <col min="12525" max="12525" width="11.33203125" customWidth="1"/>
    <col min="12526" max="12526" width="10.109375" customWidth="1"/>
    <col min="12527" max="12527" width="11" customWidth="1"/>
    <col min="12528" max="12528" width="10.109375" customWidth="1"/>
    <col min="12774" max="12774" width="2.6640625" customWidth="1"/>
    <col min="12775" max="12775" width="6.6640625" customWidth="1"/>
    <col min="12776" max="12776" width="12.33203125" customWidth="1"/>
    <col min="12777" max="12777" width="5.77734375" customWidth="1"/>
    <col min="12778" max="12778" width="7.44140625" customWidth="1"/>
    <col min="12779" max="12779" width="11" customWidth="1"/>
    <col min="12780" max="12780" width="10.109375" customWidth="1"/>
    <col min="12781" max="12781" width="11.33203125" customWidth="1"/>
    <col min="12782" max="12782" width="10.109375" customWidth="1"/>
    <col min="12783" max="12783" width="11" customWidth="1"/>
    <col min="12784" max="12784" width="10.109375" customWidth="1"/>
    <col min="13030" max="13030" width="2.6640625" customWidth="1"/>
    <col min="13031" max="13031" width="6.6640625" customWidth="1"/>
    <col min="13032" max="13032" width="12.33203125" customWidth="1"/>
    <col min="13033" max="13033" width="5.77734375" customWidth="1"/>
    <col min="13034" max="13034" width="7.44140625" customWidth="1"/>
    <col min="13035" max="13035" width="11" customWidth="1"/>
    <col min="13036" max="13036" width="10.109375" customWidth="1"/>
    <col min="13037" max="13037" width="11.33203125" customWidth="1"/>
    <col min="13038" max="13038" width="10.109375" customWidth="1"/>
    <col min="13039" max="13039" width="11" customWidth="1"/>
    <col min="13040" max="13040" width="10.109375" customWidth="1"/>
    <col min="13286" max="13286" width="2.6640625" customWidth="1"/>
    <col min="13287" max="13287" width="6.6640625" customWidth="1"/>
    <col min="13288" max="13288" width="12.33203125" customWidth="1"/>
    <col min="13289" max="13289" width="5.77734375" customWidth="1"/>
    <col min="13290" max="13290" width="7.44140625" customWidth="1"/>
    <col min="13291" max="13291" width="11" customWidth="1"/>
    <col min="13292" max="13292" width="10.109375" customWidth="1"/>
    <col min="13293" max="13293" width="11.33203125" customWidth="1"/>
    <col min="13294" max="13294" width="10.109375" customWidth="1"/>
    <col min="13295" max="13295" width="11" customWidth="1"/>
    <col min="13296" max="13296" width="10.109375" customWidth="1"/>
    <col min="13542" max="13542" width="2.6640625" customWidth="1"/>
    <col min="13543" max="13543" width="6.6640625" customWidth="1"/>
    <col min="13544" max="13544" width="12.33203125" customWidth="1"/>
    <col min="13545" max="13545" width="5.77734375" customWidth="1"/>
    <col min="13546" max="13546" width="7.44140625" customWidth="1"/>
    <col min="13547" max="13547" width="11" customWidth="1"/>
    <col min="13548" max="13548" width="10.109375" customWidth="1"/>
    <col min="13549" max="13549" width="11.33203125" customWidth="1"/>
    <col min="13550" max="13550" width="10.109375" customWidth="1"/>
    <col min="13551" max="13551" width="11" customWidth="1"/>
    <col min="13552" max="13552" width="10.109375" customWidth="1"/>
    <col min="13798" max="13798" width="2.6640625" customWidth="1"/>
    <col min="13799" max="13799" width="6.6640625" customWidth="1"/>
    <col min="13800" max="13800" width="12.33203125" customWidth="1"/>
    <col min="13801" max="13801" width="5.77734375" customWidth="1"/>
    <col min="13802" max="13802" width="7.44140625" customWidth="1"/>
    <col min="13803" max="13803" width="11" customWidth="1"/>
    <col min="13804" max="13804" width="10.109375" customWidth="1"/>
    <col min="13805" max="13805" width="11.33203125" customWidth="1"/>
    <col min="13806" max="13806" width="10.109375" customWidth="1"/>
    <col min="13807" max="13807" width="11" customWidth="1"/>
    <col min="13808" max="13808" width="10.109375" customWidth="1"/>
    <col min="14054" max="14054" width="2.6640625" customWidth="1"/>
    <col min="14055" max="14055" width="6.6640625" customWidth="1"/>
    <col min="14056" max="14056" width="12.33203125" customWidth="1"/>
    <col min="14057" max="14057" width="5.77734375" customWidth="1"/>
    <col min="14058" max="14058" width="7.44140625" customWidth="1"/>
    <col min="14059" max="14059" width="11" customWidth="1"/>
    <col min="14060" max="14060" width="10.109375" customWidth="1"/>
    <col min="14061" max="14061" width="11.33203125" customWidth="1"/>
    <col min="14062" max="14062" width="10.109375" customWidth="1"/>
    <col min="14063" max="14063" width="11" customWidth="1"/>
    <col min="14064" max="14064" width="10.109375" customWidth="1"/>
    <col min="14310" max="14310" width="2.6640625" customWidth="1"/>
    <col min="14311" max="14311" width="6.6640625" customWidth="1"/>
    <col min="14312" max="14312" width="12.33203125" customWidth="1"/>
    <col min="14313" max="14313" width="5.77734375" customWidth="1"/>
    <col min="14314" max="14314" width="7.44140625" customWidth="1"/>
    <col min="14315" max="14315" width="11" customWidth="1"/>
    <col min="14316" max="14316" width="10.109375" customWidth="1"/>
    <col min="14317" max="14317" width="11.33203125" customWidth="1"/>
    <col min="14318" max="14318" width="10.109375" customWidth="1"/>
    <col min="14319" max="14319" width="11" customWidth="1"/>
    <col min="14320" max="14320" width="10.109375" customWidth="1"/>
    <col min="14566" max="14566" width="2.6640625" customWidth="1"/>
    <col min="14567" max="14567" width="6.6640625" customWidth="1"/>
    <col min="14568" max="14568" width="12.33203125" customWidth="1"/>
    <col min="14569" max="14569" width="5.77734375" customWidth="1"/>
    <col min="14570" max="14570" width="7.44140625" customWidth="1"/>
    <col min="14571" max="14571" width="11" customWidth="1"/>
    <col min="14572" max="14572" width="10.109375" customWidth="1"/>
    <col min="14573" max="14573" width="11.33203125" customWidth="1"/>
    <col min="14574" max="14574" width="10.109375" customWidth="1"/>
    <col min="14575" max="14575" width="11" customWidth="1"/>
    <col min="14576" max="14576" width="10.109375" customWidth="1"/>
    <col min="14822" max="14822" width="2.6640625" customWidth="1"/>
    <col min="14823" max="14823" width="6.6640625" customWidth="1"/>
    <col min="14824" max="14824" width="12.33203125" customWidth="1"/>
    <col min="14825" max="14825" width="5.77734375" customWidth="1"/>
    <col min="14826" max="14826" width="7.44140625" customWidth="1"/>
    <col min="14827" max="14827" width="11" customWidth="1"/>
    <col min="14828" max="14828" width="10.109375" customWidth="1"/>
    <col min="14829" max="14829" width="11.33203125" customWidth="1"/>
    <col min="14830" max="14830" width="10.109375" customWidth="1"/>
    <col min="14831" max="14831" width="11" customWidth="1"/>
    <col min="14832" max="14832" width="10.109375" customWidth="1"/>
    <col min="15078" max="15078" width="2.6640625" customWidth="1"/>
    <col min="15079" max="15079" width="6.6640625" customWidth="1"/>
    <col min="15080" max="15080" width="12.33203125" customWidth="1"/>
    <col min="15081" max="15081" width="5.77734375" customWidth="1"/>
    <col min="15082" max="15082" width="7.44140625" customWidth="1"/>
    <col min="15083" max="15083" width="11" customWidth="1"/>
    <col min="15084" max="15084" width="10.109375" customWidth="1"/>
    <col min="15085" max="15085" width="11.33203125" customWidth="1"/>
    <col min="15086" max="15086" width="10.109375" customWidth="1"/>
    <col min="15087" max="15087" width="11" customWidth="1"/>
    <col min="15088" max="15088" width="10.109375" customWidth="1"/>
    <col min="15334" max="15334" width="2.6640625" customWidth="1"/>
    <col min="15335" max="15335" width="6.6640625" customWidth="1"/>
    <col min="15336" max="15336" width="12.33203125" customWidth="1"/>
    <col min="15337" max="15337" width="5.77734375" customWidth="1"/>
    <col min="15338" max="15338" width="7.44140625" customWidth="1"/>
    <col min="15339" max="15339" width="11" customWidth="1"/>
    <col min="15340" max="15340" width="10.109375" customWidth="1"/>
    <col min="15341" max="15341" width="11.33203125" customWidth="1"/>
    <col min="15342" max="15342" width="10.109375" customWidth="1"/>
    <col min="15343" max="15343" width="11" customWidth="1"/>
    <col min="15344" max="15344" width="10.109375" customWidth="1"/>
    <col min="15590" max="15590" width="2.6640625" customWidth="1"/>
    <col min="15591" max="15591" width="6.6640625" customWidth="1"/>
    <col min="15592" max="15592" width="12.33203125" customWidth="1"/>
    <col min="15593" max="15593" width="5.77734375" customWidth="1"/>
    <col min="15594" max="15594" width="7.44140625" customWidth="1"/>
    <col min="15595" max="15595" width="11" customWidth="1"/>
    <col min="15596" max="15596" width="10.109375" customWidth="1"/>
    <col min="15597" max="15597" width="11.33203125" customWidth="1"/>
    <col min="15598" max="15598" width="10.109375" customWidth="1"/>
    <col min="15599" max="15599" width="11" customWidth="1"/>
    <col min="15600" max="15600" width="10.109375" customWidth="1"/>
    <col min="15846" max="15846" width="2.6640625" customWidth="1"/>
    <col min="15847" max="15847" width="6.6640625" customWidth="1"/>
    <col min="15848" max="15848" width="12.33203125" customWidth="1"/>
    <col min="15849" max="15849" width="5.77734375" customWidth="1"/>
    <col min="15850" max="15850" width="7.44140625" customWidth="1"/>
    <col min="15851" max="15851" width="11" customWidth="1"/>
    <col min="15852" max="15852" width="10.109375" customWidth="1"/>
    <col min="15853" max="15853" width="11.33203125" customWidth="1"/>
    <col min="15854" max="15854" width="10.109375" customWidth="1"/>
    <col min="15855" max="15855" width="11" customWidth="1"/>
    <col min="15856" max="15856" width="10.109375" customWidth="1"/>
    <col min="16102" max="16102" width="2.6640625" customWidth="1"/>
    <col min="16103" max="16103" width="6.6640625" customWidth="1"/>
    <col min="16104" max="16104" width="12.33203125" customWidth="1"/>
    <col min="16105" max="16105" width="5.77734375" customWidth="1"/>
    <col min="16106" max="16106" width="7.44140625" customWidth="1"/>
    <col min="16107" max="16107" width="11" customWidth="1"/>
    <col min="16108" max="16108" width="10.109375" customWidth="1"/>
    <col min="16109" max="16109" width="11.33203125" customWidth="1"/>
    <col min="16110" max="16110" width="10.109375" customWidth="1"/>
    <col min="16111" max="16111" width="11" customWidth="1"/>
    <col min="16112" max="16112" width="10.109375" customWidth="1"/>
  </cols>
  <sheetData>
    <row r="1" spans="1:32" ht="25.2" customHeight="1" x14ac:dyDescent="0.2">
      <c r="A1" s="510" t="s">
        <v>161</v>
      </c>
      <c r="B1" s="510"/>
      <c r="C1" s="118" t="s">
        <v>162</v>
      </c>
      <c r="E1" s="38"/>
      <c r="F1" s="38"/>
      <c r="G1" s="38"/>
      <c r="H1" s="38"/>
      <c r="I1" s="38"/>
      <c r="J1" s="38"/>
    </row>
    <row r="2" spans="1:32" ht="25.2" customHeight="1" thickBot="1" x14ac:dyDescent="0.35">
      <c r="A2" t="s">
        <v>163</v>
      </c>
      <c r="B2" s="119" t="str">
        <f>"第"&amp;はじめに出場選手の入力!B1&amp;はじめに出場選手の入力!C1</f>
        <v>第2回 七尾城山記録会</v>
      </c>
      <c r="C2" s="520" t="s">
        <v>243</v>
      </c>
      <c r="D2" s="521"/>
      <c r="E2" s="521"/>
      <c r="F2" s="519">
        <f>はじめに出場選手の入力!M1</f>
        <v>45423</v>
      </c>
      <c r="G2" s="519"/>
      <c r="H2" s="519"/>
      <c r="I2" s="519"/>
      <c r="J2" s="120"/>
      <c r="K2" t="s">
        <v>164</v>
      </c>
      <c r="L2" s="511" t="str">
        <f>申込書!E107</f>
        <v>　(小学校)</v>
      </c>
      <c r="M2" s="511"/>
      <c r="N2" s="511"/>
      <c r="O2" s="511"/>
      <c r="P2" s="511"/>
      <c r="Q2" s="511"/>
      <c r="R2" s="121"/>
      <c r="S2" s="512" t="s">
        <v>165</v>
      </c>
      <c r="T2" s="512"/>
      <c r="U2" s="512"/>
      <c r="V2" s="513">
        <f>申込書!E109</f>
        <v>0</v>
      </c>
      <c r="W2" s="513"/>
      <c r="X2" s="513"/>
      <c r="Y2" s="513"/>
      <c r="Z2" s="121" t="s">
        <v>166</v>
      </c>
      <c r="AA2" s="514">
        <f>はじめに出場選手の入力!K12</f>
        <v>0</v>
      </c>
      <c r="AB2" s="514"/>
      <c r="AC2" s="514"/>
      <c r="AD2" s="514"/>
      <c r="AE2" s="514"/>
      <c r="AF2" s="514"/>
    </row>
    <row r="3" spans="1:32" ht="19.2" x14ac:dyDescent="0.2">
      <c r="A3" s="122" t="s">
        <v>36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6"/>
    </row>
    <row r="4" spans="1:32" ht="85.95" customHeight="1" x14ac:dyDescent="0.2">
      <c r="A4" s="515" t="s">
        <v>355</v>
      </c>
      <c r="B4" s="516"/>
      <c r="C4" s="123">
        <f>はじめに出場選手の入力!D15</f>
        <v>0</v>
      </c>
      <c r="D4" s="123">
        <f>はじめに出場選手の入力!D16</f>
        <v>0</v>
      </c>
      <c r="E4" s="123">
        <f>はじめに出場選手の入力!D17</f>
        <v>0</v>
      </c>
      <c r="F4" s="123">
        <f>はじめに出場選手の入力!D18</f>
        <v>0</v>
      </c>
      <c r="G4" s="123">
        <f>はじめに出場選手の入力!D19</f>
        <v>0</v>
      </c>
      <c r="H4" s="123">
        <f>はじめに出場選手の入力!D20</f>
        <v>0</v>
      </c>
      <c r="I4" s="123">
        <f>はじめに出場選手の入力!D21</f>
        <v>0</v>
      </c>
      <c r="J4" s="123">
        <f>はじめに出場選手の入力!D22</f>
        <v>0</v>
      </c>
      <c r="K4" s="123">
        <f>はじめに出場選手の入力!D23</f>
        <v>0</v>
      </c>
      <c r="L4" s="123">
        <f>はじめに出場選手の入力!D24</f>
        <v>0</v>
      </c>
      <c r="M4" s="123">
        <f>はじめに出場選手の入力!D25</f>
        <v>0</v>
      </c>
      <c r="N4" s="123">
        <f>はじめに出場選手の入力!D26</f>
        <v>0</v>
      </c>
      <c r="O4" s="123">
        <f>はじめに出場選手の入力!D27</f>
        <v>0</v>
      </c>
      <c r="P4" s="123">
        <f>はじめに出場選手の入力!D28</f>
        <v>0</v>
      </c>
      <c r="Q4" s="123">
        <f>はじめに出場選手の入力!D29</f>
        <v>0</v>
      </c>
      <c r="R4" s="123">
        <f>はじめに出場選手の入力!D30</f>
        <v>0</v>
      </c>
      <c r="S4" s="123">
        <f>はじめに出場選手の入力!D31</f>
        <v>0</v>
      </c>
      <c r="T4" s="123">
        <f>はじめに出場選手の入力!D32</f>
        <v>0</v>
      </c>
      <c r="U4" s="123">
        <f>はじめに出場選手の入力!D33</f>
        <v>0</v>
      </c>
      <c r="V4" s="123">
        <f>はじめに出場選手の入力!D34</f>
        <v>0</v>
      </c>
      <c r="W4" s="123">
        <f>はじめに出場選手の入力!D35</f>
        <v>0</v>
      </c>
      <c r="X4" s="123">
        <f>はじめに出場選手の入力!D36</f>
        <v>0</v>
      </c>
      <c r="Y4" s="123">
        <f>はじめに出場選手の入力!D37</f>
        <v>0</v>
      </c>
      <c r="Z4" s="123">
        <f>はじめに出場選手の入力!D38</f>
        <v>0</v>
      </c>
      <c r="AA4" s="123">
        <f>はじめに出場選手の入力!D39</f>
        <v>0</v>
      </c>
      <c r="AB4" s="123">
        <f>はじめに出場選手の入力!D40</f>
        <v>0</v>
      </c>
      <c r="AC4" s="123">
        <f>はじめに出場選手の入力!D41</f>
        <v>0</v>
      </c>
      <c r="AD4" s="123">
        <f>はじめに出場選手の入力!D42</f>
        <v>0</v>
      </c>
      <c r="AE4" s="123">
        <f>はじめに出場選手の入力!D43</f>
        <v>0</v>
      </c>
      <c r="AF4" s="124">
        <f>はじめに出場選手の入力!D44</f>
        <v>0</v>
      </c>
    </row>
    <row r="5" spans="1:32" ht="23.4" customHeight="1" x14ac:dyDescent="0.2">
      <c r="A5" s="125" t="s">
        <v>167</v>
      </c>
      <c r="B5" s="126" t="s">
        <v>168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8"/>
    </row>
    <row r="6" spans="1:32" ht="23.4" customHeight="1" x14ac:dyDescent="0.2">
      <c r="A6" s="125" t="s">
        <v>169</v>
      </c>
      <c r="B6" s="126" t="s">
        <v>170</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8"/>
    </row>
    <row r="7" spans="1:32" ht="29.4" customHeight="1" x14ac:dyDescent="0.2">
      <c r="A7" s="129" t="s">
        <v>343</v>
      </c>
      <c r="B7" s="63"/>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1"/>
    </row>
    <row r="8" spans="1:32" ht="48" customHeight="1" x14ac:dyDescent="0.2">
      <c r="A8" s="125" t="s">
        <v>171</v>
      </c>
      <c r="B8" s="132" t="s">
        <v>172</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8"/>
    </row>
    <row r="9" spans="1:32" ht="48" customHeight="1" x14ac:dyDescent="0.2">
      <c r="A9" s="125" t="s">
        <v>173</v>
      </c>
      <c r="B9" s="132" t="s">
        <v>174</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8"/>
    </row>
    <row r="10" spans="1:32" ht="48" customHeight="1" x14ac:dyDescent="0.2">
      <c r="A10" s="125" t="s">
        <v>175</v>
      </c>
      <c r="B10" s="132" t="s">
        <v>176</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8"/>
    </row>
    <row r="11" spans="1:32" ht="48" customHeight="1" x14ac:dyDescent="0.2">
      <c r="A11" s="125" t="s">
        <v>177</v>
      </c>
      <c r="B11" s="132" t="s">
        <v>178</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8"/>
    </row>
    <row r="12" spans="1:32" ht="48" customHeight="1" x14ac:dyDescent="0.2">
      <c r="A12" s="125" t="s">
        <v>179</v>
      </c>
      <c r="B12" s="132" t="s">
        <v>180</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8"/>
    </row>
    <row r="13" spans="1:32" ht="48" customHeight="1" x14ac:dyDescent="0.2">
      <c r="A13" s="125" t="s">
        <v>181</v>
      </c>
      <c r="B13" s="132" t="s">
        <v>182</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8"/>
    </row>
    <row r="14" spans="1:32" ht="48" customHeight="1" x14ac:dyDescent="0.2">
      <c r="A14" s="125" t="s">
        <v>183</v>
      </c>
      <c r="B14" s="132" t="s">
        <v>184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8"/>
    </row>
    <row r="15" spans="1:32" ht="48" customHeight="1" thickBot="1" x14ac:dyDescent="0.25">
      <c r="A15" s="133" t="s">
        <v>185</v>
      </c>
      <c r="B15" s="134" t="s">
        <v>186</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6"/>
    </row>
    <row r="16" spans="1:32" ht="15.6" customHeight="1" thickBot="1" x14ac:dyDescent="0.25"/>
    <row r="17" spans="1:32" ht="19.2" x14ac:dyDescent="0.2">
      <c r="A17" s="122" t="s">
        <v>35</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6"/>
    </row>
    <row r="18" spans="1:32" ht="85.95" customHeight="1" x14ac:dyDescent="0.2">
      <c r="A18" s="517" t="s">
        <v>64</v>
      </c>
      <c r="B18" s="518"/>
      <c r="C18" s="123">
        <f>はじめに出場選手の入力!K15</f>
        <v>0</v>
      </c>
      <c r="D18" s="123">
        <f>はじめに出場選手の入力!K16</f>
        <v>0</v>
      </c>
      <c r="E18" s="123">
        <f>はじめに出場選手の入力!K17</f>
        <v>0</v>
      </c>
      <c r="F18" s="123">
        <f>はじめに出場選手の入力!K18</f>
        <v>0</v>
      </c>
      <c r="G18" s="123">
        <f>はじめに出場選手の入力!K19</f>
        <v>0</v>
      </c>
      <c r="H18" s="123">
        <f>はじめに出場選手の入力!K20</f>
        <v>0</v>
      </c>
      <c r="I18" s="123">
        <f>はじめに出場選手の入力!K21</f>
        <v>0</v>
      </c>
      <c r="J18" s="123">
        <f>はじめに出場選手の入力!K22</f>
        <v>0</v>
      </c>
      <c r="K18" s="123">
        <f>はじめに出場選手の入力!K23</f>
        <v>0</v>
      </c>
      <c r="L18" s="123">
        <f>はじめに出場選手の入力!K24</f>
        <v>0</v>
      </c>
      <c r="M18" s="123">
        <f>はじめに出場選手の入力!K25</f>
        <v>0</v>
      </c>
      <c r="N18" s="123">
        <f>はじめに出場選手の入力!K26</f>
        <v>0</v>
      </c>
      <c r="O18" s="123">
        <f>はじめに出場選手の入力!K27</f>
        <v>0</v>
      </c>
      <c r="P18" s="123">
        <f>はじめに出場選手の入力!K28</f>
        <v>0</v>
      </c>
      <c r="Q18" s="123">
        <f>はじめに出場選手の入力!K29</f>
        <v>0</v>
      </c>
      <c r="R18" s="123">
        <f>はじめに出場選手の入力!K30</f>
        <v>0</v>
      </c>
      <c r="S18" s="123">
        <f>はじめに出場選手の入力!K31</f>
        <v>0</v>
      </c>
      <c r="T18" s="123">
        <f>はじめに出場選手の入力!K32</f>
        <v>0</v>
      </c>
      <c r="U18" s="123">
        <f>はじめに出場選手の入力!K33</f>
        <v>0</v>
      </c>
      <c r="V18" s="123">
        <f>はじめに出場選手の入力!K34</f>
        <v>0</v>
      </c>
      <c r="W18" s="123">
        <f>はじめに出場選手の入力!K35</f>
        <v>0</v>
      </c>
      <c r="X18" s="123">
        <f>はじめに出場選手の入力!K36</f>
        <v>0</v>
      </c>
      <c r="Y18" s="123">
        <f>はじめに出場選手の入力!K37</f>
        <v>0</v>
      </c>
      <c r="Z18" s="123">
        <f>はじめに出場選手の入力!K38</f>
        <v>0</v>
      </c>
      <c r="AA18" s="123">
        <f>はじめに出場選手の入力!K39</f>
        <v>0</v>
      </c>
      <c r="AB18" s="123">
        <f>はじめに出場選手の入力!K40</f>
        <v>0</v>
      </c>
      <c r="AC18" s="123">
        <f>はじめに出場選手の入力!K41</f>
        <v>0</v>
      </c>
      <c r="AD18" s="123">
        <f>はじめに出場選手の入力!K42</f>
        <v>0</v>
      </c>
      <c r="AE18" s="123">
        <f>はじめに出場選手の入力!K43</f>
        <v>0</v>
      </c>
      <c r="AF18" s="124">
        <f>はじめに出場選手の入力!K44</f>
        <v>0</v>
      </c>
    </row>
    <row r="19" spans="1:32" ht="24.6" customHeight="1" x14ac:dyDescent="0.2">
      <c r="A19" s="137" t="s">
        <v>167</v>
      </c>
      <c r="B19" s="126" t="s">
        <v>168</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8"/>
    </row>
    <row r="20" spans="1:32" ht="24.6" customHeight="1" x14ac:dyDescent="0.2">
      <c r="A20" s="137" t="s">
        <v>169</v>
      </c>
      <c r="B20" s="126" t="s">
        <v>170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8"/>
    </row>
    <row r="21" spans="1:32" ht="29.4" customHeight="1" x14ac:dyDescent="0.2">
      <c r="A21" s="129" t="str">
        <f>A7</f>
        <v>下の質問は、大会前１週間（４月１５日から４月２１日までについて、お答えください。該当すれば×をつける）</v>
      </c>
      <c r="B21" s="63"/>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row>
    <row r="22" spans="1:32" ht="48" customHeight="1" x14ac:dyDescent="0.2">
      <c r="A22" s="137" t="s">
        <v>171</v>
      </c>
      <c r="B22" s="132" t="s">
        <v>172</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8"/>
    </row>
    <row r="23" spans="1:32" ht="48" customHeight="1" x14ac:dyDescent="0.2">
      <c r="A23" s="137" t="s">
        <v>173</v>
      </c>
      <c r="B23" s="132" t="s">
        <v>174</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8"/>
    </row>
    <row r="24" spans="1:32" ht="48" customHeight="1" x14ac:dyDescent="0.2">
      <c r="A24" s="137" t="s">
        <v>175</v>
      </c>
      <c r="B24" s="132" t="s">
        <v>176</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8"/>
    </row>
    <row r="25" spans="1:32" ht="48" customHeight="1" x14ac:dyDescent="0.2">
      <c r="A25" s="137" t="s">
        <v>177</v>
      </c>
      <c r="B25" s="132" t="s">
        <v>178</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8"/>
    </row>
    <row r="26" spans="1:32" ht="48" customHeight="1" x14ac:dyDescent="0.2">
      <c r="A26" s="137" t="s">
        <v>179</v>
      </c>
      <c r="B26" s="132" t="s">
        <v>180</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ht="48" customHeight="1" x14ac:dyDescent="0.2">
      <c r="A27" s="137" t="s">
        <v>181</v>
      </c>
      <c r="B27" s="132" t="s">
        <v>182</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8"/>
    </row>
    <row r="28" spans="1:32" ht="48" customHeight="1" x14ac:dyDescent="0.2">
      <c r="A28" s="137" t="s">
        <v>183</v>
      </c>
      <c r="B28" s="132" t="s">
        <v>184</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8"/>
    </row>
    <row r="29" spans="1:32" ht="48" customHeight="1" thickBot="1" x14ac:dyDescent="0.25">
      <c r="A29" s="138" t="s">
        <v>185</v>
      </c>
      <c r="B29" s="134" t="s">
        <v>186</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6"/>
    </row>
    <row r="30" spans="1:32" ht="15.6" customHeight="1" thickBot="1" x14ac:dyDescent="0.25"/>
    <row r="31" spans="1:32" ht="19.2" customHeight="1" x14ac:dyDescent="0.2">
      <c r="A31" s="122" t="s">
        <v>187</v>
      </c>
      <c r="B31" s="15"/>
      <c r="C31" s="139" t="s">
        <v>188</v>
      </c>
      <c r="D31" s="140" t="s">
        <v>189</v>
      </c>
      <c r="E31" s="140"/>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6"/>
    </row>
    <row r="32" spans="1:32" ht="85.95" customHeight="1" x14ac:dyDescent="0.2">
      <c r="A32" s="517" t="s">
        <v>64</v>
      </c>
      <c r="B32" s="518"/>
      <c r="C32" s="123"/>
      <c r="D32" s="123"/>
      <c r="E32" s="123"/>
      <c r="F32" s="123"/>
      <c r="G32" s="123"/>
      <c r="H32" s="123"/>
      <c r="I32" s="123"/>
      <c r="J32" s="123"/>
      <c r="K32" s="123"/>
      <c r="L32" s="123"/>
      <c r="M32" s="130"/>
      <c r="N32" s="130"/>
      <c r="O32" s="130"/>
      <c r="P32" s="506" t="s">
        <v>190</v>
      </c>
      <c r="Q32" s="506"/>
      <c r="R32" s="506"/>
      <c r="S32" s="506"/>
      <c r="T32" s="506"/>
      <c r="U32" s="506"/>
      <c r="V32" s="506"/>
      <c r="W32" s="506"/>
      <c r="X32" s="506"/>
      <c r="Y32" s="506"/>
      <c r="Z32" s="506"/>
      <c r="AA32" s="506"/>
      <c r="AB32" s="506"/>
      <c r="AC32" s="506"/>
      <c r="AD32" s="506"/>
      <c r="AE32" s="506"/>
      <c r="AF32" s="507"/>
    </row>
    <row r="33" spans="1:32" ht="24" customHeight="1" x14ac:dyDescent="0.2">
      <c r="A33" s="137" t="s">
        <v>167</v>
      </c>
      <c r="B33" s="126" t="s">
        <v>168</v>
      </c>
      <c r="C33" s="127"/>
      <c r="D33" s="127"/>
      <c r="E33" s="127"/>
      <c r="F33" s="127"/>
      <c r="G33" s="127"/>
      <c r="H33" s="127"/>
      <c r="I33" s="127"/>
      <c r="J33" s="127"/>
      <c r="K33" s="127"/>
      <c r="L33" s="127"/>
      <c r="M33" s="130"/>
      <c r="N33" s="130"/>
      <c r="O33" s="130"/>
      <c r="P33" s="130"/>
      <c r="Q33" s="130"/>
      <c r="R33" s="130"/>
      <c r="S33" s="130"/>
      <c r="T33" s="130"/>
      <c r="U33" s="130"/>
      <c r="V33" s="130"/>
      <c r="W33" s="130"/>
      <c r="X33" s="130"/>
      <c r="Y33" s="130"/>
      <c r="Z33" s="130"/>
      <c r="AA33" s="130"/>
      <c r="AB33" s="130"/>
      <c r="AC33" s="130"/>
      <c r="AD33" s="130"/>
      <c r="AE33" s="130"/>
      <c r="AF33" s="131"/>
    </row>
    <row r="34" spans="1:32" ht="24" customHeight="1" x14ac:dyDescent="0.2">
      <c r="A34" s="137" t="s">
        <v>169</v>
      </c>
      <c r="B34" s="126" t="s">
        <v>170</v>
      </c>
      <c r="C34" s="127"/>
      <c r="D34" s="127"/>
      <c r="E34" s="127"/>
      <c r="F34" s="127"/>
      <c r="G34" s="127"/>
      <c r="H34" s="127"/>
      <c r="I34" s="127"/>
      <c r="J34" s="127"/>
      <c r="K34" s="127"/>
      <c r="L34" s="127"/>
      <c r="M34" s="130"/>
      <c r="N34" s="130"/>
      <c r="O34" s="130"/>
      <c r="P34" s="130"/>
      <c r="Q34" s="130"/>
      <c r="R34" s="130"/>
      <c r="S34" s="130"/>
      <c r="T34" s="130"/>
      <c r="U34" s="130"/>
      <c r="V34" s="130"/>
      <c r="W34" s="130"/>
      <c r="X34" s="130"/>
      <c r="Y34" s="130"/>
      <c r="Z34" s="130"/>
      <c r="AA34" s="130"/>
      <c r="AB34" s="130"/>
      <c r="AC34" s="130"/>
      <c r="AD34" s="130"/>
      <c r="AE34" s="130"/>
      <c r="AF34" s="131"/>
    </row>
    <row r="35" spans="1:32" ht="29.4" customHeight="1" x14ac:dyDescent="0.2">
      <c r="A35" s="129" t="str">
        <f>A21</f>
        <v>下の質問は、大会前１週間（４月１５日から４月２１日までについて、お答えください。該当すれば×をつける）</v>
      </c>
      <c r="B35" s="63"/>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1"/>
    </row>
    <row r="36" spans="1:32" ht="48" customHeight="1" x14ac:dyDescent="0.2">
      <c r="A36" s="137" t="s">
        <v>171</v>
      </c>
      <c r="B36" s="132" t="s">
        <v>172</v>
      </c>
      <c r="C36" s="127"/>
      <c r="D36" s="127"/>
      <c r="E36" s="127"/>
      <c r="F36" s="127"/>
      <c r="G36" s="127"/>
      <c r="H36" s="127"/>
      <c r="I36" s="127"/>
      <c r="J36" s="127"/>
      <c r="K36" s="127"/>
      <c r="L36" s="127"/>
      <c r="M36" s="130"/>
      <c r="N36" s="130"/>
      <c r="P36" s="506" t="s">
        <v>191</v>
      </c>
      <c r="Q36" s="506"/>
      <c r="R36" s="506"/>
      <c r="S36" s="506"/>
      <c r="T36" s="506"/>
      <c r="U36" s="506"/>
      <c r="V36" s="506"/>
      <c r="W36" s="506"/>
      <c r="X36" s="506"/>
      <c r="Y36" s="506"/>
      <c r="Z36" s="506"/>
      <c r="AA36" s="506"/>
      <c r="AB36" s="506"/>
      <c r="AC36" s="506"/>
      <c r="AD36" s="506"/>
      <c r="AE36" s="141"/>
      <c r="AF36" s="142"/>
    </row>
    <row r="37" spans="1:32" ht="48" customHeight="1" x14ac:dyDescent="0.2">
      <c r="A37" s="137" t="s">
        <v>173</v>
      </c>
      <c r="B37" s="132" t="s">
        <v>174</v>
      </c>
      <c r="C37" s="127"/>
      <c r="D37" s="127"/>
      <c r="E37" s="127"/>
      <c r="F37" s="127"/>
      <c r="G37" s="127"/>
      <c r="H37" s="127"/>
      <c r="I37" s="127"/>
      <c r="J37" s="127"/>
      <c r="K37" s="127"/>
      <c r="L37" s="127"/>
      <c r="M37" s="130"/>
      <c r="N37" s="130"/>
      <c r="O37" s="143"/>
      <c r="P37" s="506"/>
      <c r="Q37" s="506"/>
      <c r="R37" s="506"/>
      <c r="S37" s="506"/>
      <c r="T37" s="506"/>
      <c r="U37" s="506"/>
      <c r="V37" s="506"/>
      <c r="W37" s="506"/>
      <c r="X37" s="506"/>
      <c r="Y37" s="506"/>
      <c r="Z37" s="506"/>
      <c r="AA37" s="506"/>
      <c r="AB37" s="506"/>
      <c r="AC37" s="506"/>
      <c r="AD37" s="506"/>
      <c r="AE37" s="141"/>
      <c r="AF37" s="142"/>
    </row>
    <row r="38" spans="1:32" ht="48" customHeight="1" x14ac:dyDescent="0.2">
      <c r="A38" s="137" t="s">
        <v>175</v>
      </c>
      <c r="B38" s="132" t="s">
        <v>176</v>
      </c>
      <c r="C38" s="127"/>
      <c r="D38" s="127"/>
      <c r="E38" s="127"/>
      <c r="F38" s="127"/>
      <c r="G38" s="127"/>
      <c r="H38" s="127"/>
      <c r="I38" s="127"/>
      <c r="J38" s="127"/>
      <c r="K38" s="127"/>
      <c r="L38" s="127"/>
      <c r="M38" s="130"/>
      <c r="N38" s="130"/>
      <c r="O38" s="143"/>
      <c r="P38" s="143"/>
      <c r="Q38" s="143"/>
      <c r="R38" s="143"/>
      <c r="S38" s="143"/>
      <c r="T38" s="143"/>
      <c r="U38" s="143"/>
      <c r="V38" s="143"/>
      <c r="W38" s="143"/>
      <c r="X38" s="143"/>
      <c r="Y38" s="143"/>
      <c r="Z38" s="143"/>
      <c r="AA38" s="143"/>
      <c r="AB38" s="143"/>
      <c r="AC38" s="143"/>
      <c r="AD38" s="143"/>
      <c r="AE38" s="143"/>
      <c r="AF38" s="144"/>
    </row>
    <row r="39" spans="1:32" ht="48" customHeight="1" x14ac:dyDescent="0.2">
      <c r="A39" s="137" t="s">
        <v>177</v>
      </c>
      <c r="B39" s="132" t="s">
        <v>178</v>
      </c>
      <c r="C39" s="127"/>
      <c r="D39" s="127"/>
      <c r="E39" s="127"/>
      <c r="F39" s="127"/>
      <c r="G39" s="127"/>
      <c r="H39" s="127"/>
      <c r="I39" s="127"/>
      <c r="J39" s="127"/>
      <c r="K39" s="127"/>
      <c r="L39" s="127"/>
      <c r="M39" s="130"/>
      <c r="N39" s="130"/>
      <c r="O39" s="143"/>
      <c r="P39" s="143"/>
      <c r="Q39" s="143"/>
      <c r="R39" s="143"/>
      <c r="S39" s="143"/>
      <c r="T39" s="143"/>
      <c r="U39" s="143"/>
      <c r="V39" s="143"/>
      <c r="W39" s="143"/>
      <c r="X39" s="143"/>
      <c r="Y39" s="143"/>
      <c r="Z39" s="143"/>
      <c r="AA39" s="143"/>
      <c r="AB39" s="143"/>
      <c r="AC39" s="143"/>
      <c r="AD39" s="143"/>
      <c r="AE39" s="143"/>
      <c r="AF39" s="144"/>
    </row>
    <row r="40" spans="1:32" ht="48" customHeight="1" x14ac:dyDescent="0.2">
      <c r="A40" s="137" t="s">
        <v>179</v>
      </c>
      <c r="B40" s="132" t="s">
        <v>180</v>
      </c>
      <c r="C40" s="127"/>
      <c r="D40" s="127"/>
      <c r="E40" s="127"/>
      <c r="F40" s="127"/>
      <c r="G40" s="127"/>
      <c r="H40" s="127"/>
      <c r="I40" s="127"/>
      <c r="J40" s="127"/>
      <c r="K40" s="127"/>
      <c r="L40" s="127"/>
      <c r="M40" s="130"/>
      <c r="N40" s="506" t="s">
        <v>344</v>
      </c>
      <c r="O40" s="506"/>
      <c r="P40" s="506"/>
      <c r="Q40" s="506"/>
      <c r="R40" s="506"/>
      <c r="S40" s="506"/>
      <c r="T40" s="506"/>
      <c r="U40" s="506"/>
      <c r="V40" s="506"/>
      <c r="W40" s="506"/>
      <c r="X40" s="506"/>
      <c r="Y40" s="506"/>
      <c r="Z40" s="506"/>
      <c r="AA40" s="506"/>
      <c r="AB40" s="506"/>
      <c r="AC40" s="506"/>
      <c r="AD40" s="506"/>
      <c r="AE40" s="506"/>
      <c r="AF40" s="507"/>
    </row>
    <row r="41" spans="1:32" ht="48" customHeight="1" x14ac:dyDescent="0.2">
      <c r="A41" s="137" t="s">
        <v>181</v>
      </c>
      <c r="B41" s="132" t="s">
        <v>182</v>
      </c>
      <c r="C41" s="127"/>
      <c r="D41" s="127"/>
      <c r="E41" s="127"/>
      <c r="F41" s="127"/>
      <c r="G41" s="127"/>
      <c r="H41" s="127"/>
      <c r="I41" s="127"/>
      <c r="J41" s="127"/>
      <c r="K41" s="127"/>
      <c r="L41" s="127"/>
      <c r="M41" s="130"/>
      <c r="N41" s="506"/>
      <c r="O41" s="506"/>
      <c r="P41" s="506"/>
      <c r="Q41" s="506"/>
      <c r="R41" s="506"/>
      <c r="S41" s="506"/>
      <c r="T41" s="506"/>
      <c r="U41" s="506"/>
      <c r="V41" s="506"/>
      <c r="W41" s="506"/>
      <c r="X41" s="506"/>
      <c r="Y41" s="506"/>
      <c r="Z41" s="506"/>
      <c r="AA41" s="506"/>
      <c r="AB41" s="506"/>
      <c r="AC41" s="506"/>
      <c r="AD41" s="506"/>
      <c r="AE41" s="506"/>
      <c r="AF41" s="507"/>
    </row>
    <row r="42" spans="1:32" ht="48" customHeight="1" x14ac:dyDescent="0.2">
      <c r="A42" s="137" t="s">
        <v>183</v>
      </c>
      <c r="B42" s="132" t="s">
        <v>184</v>
      </c>
      <c r="C42" s="127"/>
      <c r="D42" s="127"/>
      <c r="E42" s="127"/>
      <c r="F42" s="127"/>
      <c r="G42" s="127"/>
      <c r="H42" s="127"/>
      <c r="I42" s="127"/>
      <c r="J42" s="127"/>
      <c r="K42" s="127"/>
      <c r="L42" s="127"/>
      <c r="M42" s="130"/>
      <c r="N42" s="506"/>
      <c r="O42" s="506"/>
      <c r="P42" s="506"/>
      <c r="Q42" s="506"/>
      <c r="R42" s="506"/>
      <c r="S42" s="506"/>
      <c r="T42" s="506"/>
      <c r="U42" s="506"/>
      <c r="V42" s="506"/>
      <c r="W42" s="506"/>
      <c r="X42" s="506"/>
      <c r="Y42" s="506"/>
      <c r="Z42" s="506"/>
      <c r="AA42" s="506"/>
      <c r="AB42" s="506"/>
      <c r="AC42" s="506"/>
      <c r="AD42" s="506"/>
      <c r="AE42" s="506"/>
      <c r="AF42" s="507"/>
    </row>
    <row r="43" spans="1:32" ht="48" customHeight="1" thickBot="1" x14ac:dyDescent="0.25">
      <c r="A43" s="138" t="s">
        <v>185</v>
      </c>
      <c r="B43" s="134" t="s">
        <v>186</v>
      </c>
      <c r="C43" s="135"/>
      <c r="D43" s="135"/>
      <c r="E43" s="135"/>
      <c r="F43" s="135"/>
      <c r="G43" s="135"/>
      <c r="H43" s="135"/>
      <c r="I43" s="135"/>
      <c r="J43" s="135"/>
      <c r="K43" s="135"/>
      <c r="L43" s="135"/>
      <c r="M43" s="145"/>
      <c r="N43" s="508"/>
      <c r="O43" s="508"/>
      <c r="P43" s="508"/>
      <c r="Q43" s="508"/>
      <c r="R43" s="508"/>
      <c r="S43" s="508"/>
      <c r="T43" s="508"/>
      <c r="U43" s="508"/>
      <c r="V43" s="508"/>
      <c r="W43" s="508"/>
      <c r="X43" s="508"/>
      <c r="Y43" s="508"/>
      <c r="Z43" s="508"/>
      <c r="AA43" s="508"/>
      <c r="AB43" s="508"/>
      <c r="AC43" s="508"/>
      <c r="AD43" s="508"/>
      <c r="AE43" s="508"/>
      <c r="AF43" s="509"/>
    </row>
    <row r="44" spans="1:32" ht="19.5" customHeight="1" x14ac:dyDescent="0.2"/>
    <row r="45" spans="1:32" ht="19.5" customHeight="1" x14ac:dyDescent="0.2"/>
    <row r="46" spans="1:32" ht="26.25" customHeight="1" x14ac:dyDescent="0.2"/>
    <row r="53" customFormat="1" ht="22.2" customHeight="1" x14ac:dyDescent="0.2"/>
    <row r="54" customFormat="1" ht="22.2" customHeight="1" x14ac:dyDescent="0.2"/>
    <row r="55" customFormat="1" ht="22.2" customHeight="1" x14ac:dyDescent="0.2"/>
  </sheetData>
  <mergeCells count="13">
    <mergeCell ref="N40:AF43"/>
    <mergeCell ref="A1:B1"/>
    <mergeCell ref="L2:Q2"/>
    <mergeCell ref="S2:U2"/>
    <mergeCell ref="V2:Y2"/>
    <mergeCell ref="AA2:AF2"/>
    <mergeCell ref="A4:B4"/>
    <mergeCell ref="A18:B18"/>
    <mergeCell ref="A32:B32"/>
    <mergeCell ref="P32:AF32"/>
    <mergeCell ref="P36:AD37"/>
    <mergeCell ref="F2:I2"/>
    <mergeCell ref="C2:E2"/>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B9195-EF9B-4B8F-905D-F6DE6820377E}">
  <dimension ref="A1:N35"/>
  <sheetViews>
    <sheetView view="pageBreakPreview" topLeftCell="B1" zoomScaleNormal="100" zoomScaleSheetLayoutView="100" workbookViewId="0">
      <selection activeCell="F5" sqref="F5:G5"/>
    </sheetView>
  </sheetViews>
  <sheetFormatPr defaultRowHeight="13.2" x14ac:dyDescent="0.2"/>
  <cols>
    <col min="1" max="1" width="2.109375" style="22" customWidth="1"/>
    <col min="2" max="2" width="10" style="22" customWidth="1"/>
    <col min="3" max="3" width="6.21875" style="22" customWidth="1"/>
    <col min="4" max="4" width="26.21875" style="22" customWidth="1"/>
    <col min="5" max="5" width="8.77734375" style="22" customWidth="1"/>
    <col min="6" max="6" width="16.88671875" style="22" customWidth="1"/>
    <col min="7" max="7" width="10.109375" style="22" customWidth="1"/>
    <col min="8" max="8" width="13.77734375" style="22" customWidth="1"/>
  </cols>
  <sheetData>
    <row r="1" spans="1:14" ht="27" customHeight="1" x14ac:dyDescent="0.2">
      <c r="A1" s="63"/>
      <c r="B1" s="545" t="s">
        <v>285</v>
      </c>
      <c r="C1" s="545"/>
      <c r="D1" s="545"/>
      <c r="E1" s="545"/>
      <c r="F1" s="545"/>
      <c r="G1" s="545"/>
      <c r="H1" s="545"/>
    </row>
    <row r="2" spans="1:14" ht="5.4" customHeight="1" x14ac:dyDescent="0.2">
      <c r="A2" s="63"/>
      <c r="B2" s="232"/>
      <c r="C2" s="232"/>
      <c r="D2" s="232"/>
      <c r="E2" s="232"/>
      <c r="F2" s="232"/>
      <c r="G2" s="232"/>
      <c r="H2" s="232"/>
    </row>
    <row r="3" spans="1:14" ht="22.2" customHeight="1" x14ac:dyDescent="0.2">
      <c r="A3" s="63"/>
      <c r="B3" s="546" t="s">
        <v>294</v>
      </c>
      <c r="C3" s="547"/>
      <c r="D3" s="547"/>
      <c r="E3" s="547"/>
      <c r="F3" s="547"/>
      <c r="G3" s="547"/>
      <c r="H3" s="547"/>
    </row>
    <row r="4" spans="1:14" ht="3.6" customHeight="1" x14ac:dyDescent="0.2">
      <c r="A4" s="63"/>
      <c r="B4" s="548"/>
      <c r="C4" s="548"/>
      <c r="D4" s="548"/>
      <c r="E4" s="548"/>
      <c r="F4" s="548"/>
      <c r="G4" s="548"/>
      <c r="H4" s="548"/>
    </row>
    <row r="5" spans="1:14" ht="25.2" customHeight="1" x14ac:dyDescent="0.2">
      <c r="B5" s="233" t="s">
        <v>195</v>
      </c>
      <c r="C5" s="543" t="str">
        <f>健康チェック団体用!B2</f>
        <v>第2回 七尾城山記録会</v>
      </c>
      <c r="D5" s="549"/>
      <c r="E5" s="233" t="s">
        <v>196</v>
      </c>
      <c r="F5" s="502">
        <f>健康チェック個人用!F5</f>
        <v>45423</v>
      </c>
      <c r="G5" s="503"/>
      <c r="H5" s="261" t="str">
        <f>健康チェック個人用!H5</f>
        <v>（土）</v>
      </c>
    </row>
    <row r="6" spans="1:14" ht="25.2" customHeight="1" x14ac:dyDescent="0.2">
      <c r="B6" s="234" t="s">
        <v>286</v>
      </c>
      <c r="C6" s="538" t="s">
        <v>349</v>
      </c>
      <c r="D6" s="539"/>
      <c r="E6" s="540" t="s">
        <v>287</v>
      </c>
      <c r="F6" s="541"/>
      <c r="G6" s="541"/>
      <c r="H6" s="542"/>
    </row>
    <row r="7" spans="1:14" ht="36.6" customHeight="1" x14ac:dyDescent="0.2">
      <c r="B7" s="234" t="s">
        <v>288</v>
      </c>
      <c r="C7" s="543"/>
      <c r="D7" s="544"/>
      <c r="E7" s="540" t="s">
        <v>295</v>
      </c>
      <c r="F7" s="541"/>
      <c r="G7" s="541"/>
      <c r="H7" s="542"/>
      <c r="K7" t="s">
        <v>289</v>
      </c>
    </row>
    <row r="8" spans="1:14" ht="4.8" customHeight="1" x14ac:dyDescent="0.2">
      <c r="B8" s="148"/>
      <c r="C8" s="148"/>
      <c r="D8" s="148"/>
      <c r="E8" s="148"/>
      <c r="F8" s="148"/>
      <c r="G8" s="148"/>
      <c r="H8" s="148"/>
    </row>
    <row r="9" spans="1:14" ht="19.2" customHeight="1" x14ac:dyDescent="0.2">
      <c r="B9" s="482" t="s">
        <v>342</v>
      </c>
      <c r="C9" s="482"/>
      <c r="D9" s="263">
        <f>F5</f>
        <v>45423</v>
      </c>
      <c r="E9" s="483" t="s">
        <v>347</v>
      </c>
      <c r="F9" s="483"/>
      <c r="G9" s="483"/>
      <c r="H9" s="483"/>
      <c r="J9" s="262"/>
      <c r="K9" s="262"/>
      <c r="L9" s="262"/>
      <c r="M9" s="262"/>
      <c r="N9" s="262"/>
    </row>
    <row r="10" spans="1:14" ht="19.2" customHeight="1" x14ac:dyDescent="0.2">
      <c r="B10" s="235" t="s">
        <v>211</v>
      </c>
      <c r="C10" s="453" t="s">
        <v>290</v>
      </c>
      <c r="D10" s="454"/>
      <c r="E10" s="455"/>
      <c r="F10" s="459" t="s">
        <v>213</v>
      </c>
      <c r="G10" s="460"/>
      <c r="H10" s="461"/>
    </row>
    <row r="11" spans="1:14" ht="19.2" customHeight="1" x14ac:dyDescent="0.2">
      <c r="B11" s="236" t="s">
        <v>214</v>
      </c>
      <c r="C11" s="533" t="s">
        <v>215</v>
      </c>
      <c r="D11" s="534"/>
      <c r="E11" s="535"/>
      <c r="F11" s="471" t="s">
        <v>291</v>
      </c>
      <c r="G11" s="536"/>
      <c r="H11" s="472"/>
    </row>
    <row r="12" spans="1:14" ht="4.8" customHeight="1" x14ac:dyDescent="0.2">
      <c r="B12" s="237"/>
      <c r="C12" s="230"/>
      <c r="D12" s="230"/>
      <c r="E12" s="230"/>
      <c r="F12" s="231"/>
      <c r="G12" s="231"/>
      <c r="H12" s="231"/>
    </row>
    <row r="13" spans="1:14" ht="19.2" customHeight="1" x14ac:dyDescent="0.2">
      <c r="B13" s="537" t="s">
        <v>296</v>
      </c>
      <c r="C13" s="537"/>
      <c r="D13" s="537"/>
      <c r="E13" s="537"/>
      <c r="F13" s="537"/>
      <c r="G13" s="537"/>
      <c r="H13" s="537"/>
    </row>
    <row r="14" spans="1:14" ht="30.6" customHeight="1" x14ac:dyDescent="0.2">
      <c r="B14" s="465" t="s">
        <v>217</v>
      </c>
      <c r="C14" s="149" t="s">
        <v>218</v>
      </c>
      <c r="D14" s="468" t="s">
        <v>219</v>
      </c>
      <c r="E14" s="469"/>
      <c r="F14" s="470"/>
      <c r="G14" s="471" t="s">
        <v>220</v>
      </c>
      <c r="H14" s="472"/>
    </row>
    <row r="15" spans="1:14" ht="30.6" customHeight="1" x14ac:dyDescent="0.2">
      <c r="B15" s="466"/>
      <c r="C15" s="149" t="s">
        <v>221</v>
      </c>
      <c r="D15" s="468" t="s">
        <v>222</v>
      </c>
      <c r="E15" s="469"/>
      <c r="F15" s="470"/>
      <c r="G15" s="471" t="s">
        <v>220</v>
      </c>
      <c r="H15" s="472"/>
    </row>
    <row r="16" spans="1:14" ht="30.6" customHeight="1" x14ac:dyDescent="0.2">
      <c r="B16" s="466"/>
      <c r="C16" s="150" t="s">
        <v>223</v>
      </c>
      <c r="D16" s="473" t="s">
        <v>224</v>
      </c>
      <c r="E16" s="474"/>
      <c r="F16" s="475"/>
      <c r="G16" s="471" t="s">
        <v>220</v>
      </c>
      <c r="H16" s="472"/>
    </row>
    <row r="17" spans="2:8" ht="30.6" customHeight="1" x14ac:dyDescent="0.2">
      <c r="B17" s="466"/>
      <c r="C17" s="149" t="s">
        <v>225</v>
      </c>
      <c r="D17" s="468" t="s">
        <v>226</v>
      </c>
      <c r="E17" s="469"/>
      <c r="F17" s="470"/>
      <c r="G17" s="471" t="s">
        <v>220</v>
      </c>
      <c r="H17" s="472"/>
    </row>
    <row r="18" spans="2:8" ht="30.6" customHeight="1" x14ac:dyDescent="0.2">
      <c r="B18" s="466"/>
      <c r="C18" s="149" t="s">
        <v>227</v>
      </c>
      <c r="D18" s="468" t="s">
        <v>228</v>
      </c>
      <c r="E18" s="469"/>
      <c r="F18" s="470"/>
      <c r="G18" s="471" t="s">
        <v>220</v>
      </c>
      <c r="H18" s="472"/>
    </row>
    <row r="19" spans="2:8" ht="30.6" customHeight="1" x14ac:dyDescent="0.2">
      <c r="B19" s="466"/>
      <c r="C19" s="150" t="s">
        <v>229</v>
      </c>
      <c r="D19" s="473" t="s">
        <v>230</v>
      </c>
      <c r="E19" s="474"/>
      <c r="F19" s="475"/>
      <c r="G19" s="471" t="s">
        <v>220</v>
      </c>
      <c r="H19" s="472"/>
    </row>
    <row r="20" spans="2:8" ht="30.6" customHeight="1" x14ac:dyDescent="0.2">
      <c r="B20" s="466"/>
      <c r="C20" s="149" t="s">
        <v>231</v>
      </c>
      <c r="D20" s="468" t="s">
        <v>232</v>
      </c>
      <c r="E20" s="469"/>
      <c r="F20" s="470"/>
      <c r="G20" s="471" t="s">
        <v>220</v>
      </c>
      <c r="H20" s="472"/>
    </row>
    <row r="21" spans="2:8" ht="45" customHeight="1" x14ac:dyDescent="0.2">
      <c r="B21" s="467"/>
      <c r="C21" s="149" t="s">
        <v>233</v>
      </c>
      <c r="D21" s="468" t="s">
        <v>234</v>
      </c>
      <c r="E21" s="469"/>
      <c r="F21" s="470"/>
      <c r="G21" s="471" t="s">
        <v>220</v>
      </c>
      <c r="H21" s="472"/>
    </row>
    <row r="22" spans="2:8" ht="4.8" customHeight="1" x14ac:dyDescent="0.2"/>
    <row r="23" spans="2:8" ht="19.2" customHeight="1" x14ac:dyDescent="0.2">
      <c r="B23" s="522" t="s">
        <v>297</v>
      </c>
      <c r="C23" s="523"/>
      <c r="D23" s="523"/>
      <c r="E23" s="523"/>
      <c r="F23" s="523"/>
      <c r="G23" s="523"/>
      <c r="H23" s="523"/>
    </row>
    <row r="24" spans="2:8" ht="19.2" customHeight="1" x14ac:dyDescent="0.2">
      <c r="B24" s="530" t="s">
        <v>292</v>
      </c>
      <c r="C24" s="530"/>
      <c r="D24" s="530"/>
      <c r="E24" s="530"/>
      <c r="F24" s="530"/>
      <c r="G24" s="530"/>
      <c r="H24" s="530"/>
    </row>
    <row r="25" spans="2:8" ht="31.8" customHeight="1" x14ac:dyDescent="0.2">
      <c r="B25" s="531" t="s">
        <v>305</v>
      </c>
      <c r="C25" s="530"/>
      <c r="D25" s="530"/>
      <c r="E25" s="530"/>
      <c r="F25" s="530"/>
      <c r="G25" s="530"/>
      <c r="H25" s="530"/>
    </row>
    <row r="26" spans="2:8" ht="19.2" customHeight="1" x14ac:dyDescent="0.2">
      <c r="B26" s="530" t="s">
        <v>293</v>
      </c>
      <c r="C26" s="530"/>
      <c r="D26" s="530"/>
      <c r="E26" s="530"/>
      <c r="F26" s="530"/>
      <c r="G26" s="530"/>
      <c r="H26" s="530"/>
    </row>
    <row r="27" spans="2:8" ht="9" customHeight="1" x14ac:dyDescent="0.2"/>
    <row r="28" spans="2:8" ht="24" customHeight="1" x14ac:dyDescent="0.2">
      <c r="B28" s="522" t="s">
        <v>298</v>
      </c>
      <c r="C28" s="522"/>
      <c r="D28" s="522"/>
      <c r="E28" s="522"/>
      <c r="F28" s="522"/>
    </row>
    <row r="29" spans="2:8" ht="42" customHeight="1" x14ac:dyDescent="0.2">
      <c r="B29" s="524" t="s">
        <v>299</v>
      </c>
      <c r="C29" s="524"/>
      <c r="D29" s="524"/>
      <c r="E29" s="524"/>
      <c r="F29" s="524"/>
      <c r="G29" s="524"/>
      <c r="H29" s="524"/>
    </row>
    <row r="30" spans="2:8" ht="42" customHeight="1" x14ac:dyDescent="0.2">
      <c r="B30" s="524" t="s">
        <v>300</v>
      </c>
      <c r="C30" s="524"/>
      <c r="D30" s="524"/>
      <c r="E30" s="524"/>
      <c r="F30" s="524"/>
      <c r="G30" s="524"/>
      <c r="H30" s="524"/>
    </row>
    <row r="31" spans="2:8" ht="24" customHeight="1" x14ac:dyDescent="0.2">
      <c r="B31" s="525" t="s">
        <v>301</v>
      </c>
      <c r="C31" s="526"/>
      <c r="D31" s="526"/>
      <c r="E31" s="526"/>
      <c r="F31" s="526"/>
      <c r="G31" s="526"/>
      <c r="H31" s="526"/>
    </row>
    <row r="32" spans="2:8" ht="24" customHeight="1" x14ac:dyDescent="0.2">
      <c r="B32" s="527" t="s">
        <v>302</v>
      </c>
      <c r="C32" s="527"/>
      <c r="D32" s="527"/>
      <c r="E32" s="527"/>
      <c r="F32" s="527"/>
      <c r="G32" s="527"/>
      <c r="H32" s="527"/>
    </row>
    <row r="33" spans="1:8" ht="42.6" customHeight="1" x14ac:dyDescent="0.2">
      <c r="B33" s="532" t="s">
        <v>303</v>
      </c>
      <c r="C33" s="527"/>
      <c r="D33" s="527"/>
      <c r="E33" s="527"/>
      <c r="F33" s="527"/>
      <c r="G33" s="527"/>
      <c r="H33" s="527"/>
    </row>
    <row r="34" spans="1:8" ht="4.2" customHeight="1" x14ac:dyDescent="0.2">
      <c r="B34" s="238"/>
      <c r="C34" s="238"/>
      <c r="D34" s="238"/>
      <c r="E34" s="238"/>
      <c r="F34" s="238"/>
      <c r="G34" s="238"/>
      <c r="H34" s="238"/>
    </row>
    <row r="35" spans="1:8" ht="43.8" customHeight="1" x14ac:dyDescent="0.2">
      <c r="A35" s="528" t="s">
        <v>304</v>
      </c>
      <c r="B35" s="529"/>
      <c r="C35" s="529"/>
      <c r="D35" s="529"/>
      <c r="E35" s="529"/>
      <c r="F35" s="529"/>
      <c r="G35" s="529"/>
      <c r="H35" s="529"/>
    </row>
  </sheetData>
  <mergeCells count="44">
    <mergeCell ref="C6:D6"/>
    <mergeCell ref="E6:H6"/>
    <mergeCell ref="C7:D7"/>
    <mergeCell ref="E7:H7"/>
    <mergeCell ref="B1:H1"/>
    <mergeCell ref="B3:H3"/>
    <mergeCell ref="B4:H4"/>
    <mergeCell ref="C5:D5"/>
    <mergeCell ref="F5:G5"/>
    <mergeCell ref="B9:C9"/>
    <mergeCell ref="E9:H9"/>
    <mergeCell ref="D21:F21"/>
    <mergeCell ref="G21:H21"/>
    <mergeCell ref="C10:E10"/>
    <mergeCell ref="F10:H10"/>
    <mergeCell ref="C11:E11"/>
    <mergeCell ref="F11:H11"/>
    <mergeCell ref="B13:H13"/>
    <mergeCell ref="D18:F18"/>
    <mergeCell ref="G18:H18"/>
    <mergeCell ref="D19:F19"/>
    <mergeCell ref="G19:H19"/>
    <mergeCell ref="D20:F20"/>
    <mergeCell ref="G20:H20"/>
    <mergeCell ref="D15:F15"/>
    <mergeCell ref="A35:H35"/>
    <mergeCell ref="B24:H24"/>
    <mergeCell ref="B25:H25"/>
    <mergeCell ref="B26:H26"/>
    <mergeCell ref="B29:H29"/>
    <mergeCell ref="B28:F28"/>
    <mergeCell ref="B33:H33"/>
    <mergeCell ref="B23:H23"/>
    <mergeCell ref="B30:H30"/>
    <mergeCell ref="B31:H31"/>
    <mergeCell ref="B32:H32"/>
    <mergeCell ref="B14:B21"/>
    <mergeCell ref="D14:F14"/>
    <mergeCell ref="G14:H14"/>
    <mergeCell ref="G16:H16"/>
    <mergeCell ref="D17:F17"/>
    <mergeCell ref="G17:H17"/>
    <mergeCell ref="G15:H15"/>
    <mergeCell ref="D16:F16"/>
  </mergeCells>
  <phoneticPr fontId="5"/>
  <pageMargins left="0.51181102362204722" right="0.31496062992125984" top="0.55118110236220474"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はじめに出場選手の入力</vt:lpstr>
      <vt:lpstr>男子</vt:lpstr>
      <vt:lpstr>女子</vt:lpstr>
      <vt:lpstr>男女リレー</vt:lpstr>
      <vt:lpstr>申込書</vt:lpstr>
      <vt:lpstr>コンバインド</vt:lpstr>
      <vt:lpstr>健康チェック個人用</vt:lpstr>
      <vt:lpstr>健康チェック団体用</vt:lpstr>
      <vt:lpstr>健康チェック家族用</vt:lpstr>
      <vt:lpstr>コンバインド!Print_Area</vt:lpstr>
      <vt:lpstr>はじめに出場選手の入力!Print_Area</vt:lpstr>
      <vt:lpstr>健康チェック家族用!Print_Area</vt:lpstr>
      <vt:lpstr>女子!Print_Area</vt:lpstr>
      <vt:lpstr>申込書!Print_Area</vt:lpstr>
      <vt:lpstr>男子!Print_Area</vt:lpstr>
      <vt:lpstr>男女リレー!Print_Area</vt:lpstr>
      <vt:lpstr>その他の学校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sawara</dc:creator>
  <cp:lastModifiedBy>鉄郎 佐原</cp:lastModifiedBy>
  <cp:lastPrinted>2024-04-14T07:38:24Z</cp:lastPrinted>
  <dcterms:created xsi:type="dcterms:W3CDTF">2015-04-03T03:49:48Z</dcterms:created>
  <dcterms:modified xsi:type="dcterms:W3CDTF">2024-05-02T09:41:03Z</dcterms:modified>
</cp:coreProperties>
</file>